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0B7114AD-067B-4A2B-BA5D-8050FECE112A}" xr6:coauthVersionLast="45" xr6:coauthVersionMax="45" xr10:uidLastSave="{00000000-0000-0000-0000-000000000000}"/>
  <bookViews>
    <workbookView xWindow="-110" yWindow="-110" windowWidth="19420" windowHeight="960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1" i="2" l="1"/>
  <c r="M41" i="2"/>
  <c r="O41" i="2"/>
  <c r="K41" i="2"/>
  <c r="H41" i="2"/>
  <c r="I41" i="2" l="1"/>
  <c r="I40" i="2"/>
  <c r="O40" i="2"/>
  <c r="P40" i="2"/>
  <c r="H40" i="2"/>
  <c r="M40" i="2"/>
  <c r="K40" i="2"/>
  <c r="P39" i="2" l="1"/>
  <c r="H39" i="2"/>
  <c r="O39" i="2"/>
  <c r="M39" i="2"/>
  <c r="K39" i="2"/>
  <c r="I39" i="2" l="1"/>
  <c r="P38" i="2"/>
  <c r="O38" i="2"/>
  <c r="K38" i="2"/>
  <c r="M38" i="2"/>
  <c r="I38" i="2" l="1"/>
  <c r="I37" i="2" l="1"/>
  <c r="P37" i="2"/>
  <c r="O37" i="2"/>
  <c r="M37" i="2"/>
  <c r="K37" i="2"/>
  <c r="P36" i="2" l="1"/>
  <c r="O36" i="2"/>
  <c r="M36" i="2"/>
  <c r="K36" i="2"/>
  <c r="H36" i="2"/>
  <c r="I36" i="2" l="1"/>
  <c r="P35" i="2"/>
  <c r="O35" i="2"/>
  <c r="M35" i="2"/>
  <c r="K35" i="2"/>
  <c r="H35" i="2"/>
  <c r="I35" i="2" l="1"/>
  <c r="P34" i="2"/>
  <c r="P33" i="2"/>
  <c r="P32" i="2"/>
  <c r="P31" i="2"/>
  <c r="P30" i="2"/>
  <c r="P29" i="2"/>
  <c r="P28" i="2"/>
  <c r="P27" i="2"/>
  <c r="P26" i="2"/>
  <c r="P25" i="2"/>
  <c r="P24" i="2"/>
  <c r="P23" i="2"/>
  <c r="P22" i="2"/>
  <c r="P21" i="2"/>
  <c r="P20" i="2"/>
  <c r="P19" i="2"/>
  <c r="P18" i="2"/>
  <c r="O29" i="2" l="1"/>
  <c r="O30" i="2" s="1"/>
  <c r="O31" i="2" s="1"/>
  <c r="O32" i="2" s="1"/>
  <c r="O33" i="2" s="1"/>
  <c r="O34" i="2" s="1"/>
  <c r="K22" i="2" l="1"/>
  <c r="K23" i="2" s="1"/>
  <c r="K24" i="2" s="1"/>
  <c r="K25" i="2" s="1"/>
  <c r="K26" i="2" s="1"/>
  <c r="K27" i="2" s="1"/>
  <c r="K28" i="2" s="1"/>
  <c r="K29" i="2" s="1"/>
  <c r="K30" i="2" s="1"/>
  <c r="K31" i="2" s="1"/>
  <c r="K32" i="2" s="1"/>
  <c r="K33" i="2" s="1"/>
  <c r="K34" i="2" s="1"/>
  <c r="O20" i="2"/>
  <c r="O21" i="2" s="1"/>
  <c r="O22" i="2" s="1"/>
  <c r="O23" i="2" s="1"/>
  <c r="O24" i="2" s="1"/>
  <c r="O25" i="2" s="1"/>
  <c r="O26" i="2" s="1"/>
  <c r="H20" i="2"/>
  <c r="H21" i="2" s="1"/>
  <c r="H22" i="2" s="1"/>
  <c r="H23" i="2" s="1"/>
  <c r="H24" i="2" s="1"/>
  <c r="H25" i="2" s="1"/>
  <c r="H26" i="2" s="1"/>
  <c r="H27" i="2" s="1"/>
  <c r="H28" i="2" s="1"/>
  <c r="H29" i="2" s="1"/>
  <c r="H30" i="2" s="1"/>
  <c r="H31" i="2" s="1"/>
  <c r="H18" i="2"/>
  <c r="M17" i="2"/>
  <c r="M18" i="2" s="1"/>
  <c r="M19" i="2" s="1"/>
  <c r="M20" i="2" s="1"/>
  <c r="M21" i="2" s="1"/>
  <c r="M22" i="2" s="1"/>
  <c r="M23" i="2" s="1"/>
  <c r="M24" i="2" s="1"/>
  <c r="M25" i="2" s="1"/>
  <c r="M26" i="2" s="1"/>
  <c r="M27" i="2" s="1"/>
  <c r="M28" i="2" s="1"/>
  <c r="M29" i="2" s="1"/>
  <c r="M30" i="2" s="1"/>
  <c r="M31" i="2" s="1"/>
  <c r="M32" i="2" s="1"/>
  <c r="M33" i="2" s="1"/>
  <c r="M34" i="2" s="1"/>
  <c r="H32" i="2" l="1"/>
  <c r="I31" i="2"/>
  <c r="BK14" i="1"/>
  <c r="AO15" i="1"/>
  <c r="AO14" i="1"/>
  <c r="BK15" i="1"/>
  <c r="Y14" i="1"/>
  <c r="Y15" i="1"/>
  <c r="G15" i="1"/>
  <c r="G14" i="1"/>
  <c r="H33" i="2" l="1"/>
  <c r="I32" i="2"/>
  <c r="H34" i="2" l="1"/>
  <c r="I34" i="2" s="1"/>
  <c r="I33" i="2"/>
</calcChain>
</file>

<file path=xl/sharedStrings.xml><?xml version="1.0" encoding="utf-8"?>
<sst xmlns="http://schemas.openxmlformats.org/spreadsheetml/2006/main" count="224" uniqueCount="117">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</sst>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20" xfId="1" applyFont="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U45"/>
  <sheetViews>
    <sheetView tabSelected="1" workbookViewId="0">
      <pane xSplit="2" ySplit="12" topLeftCell="P40" activePane="bottomRight" state="frozen"/>
      <selection pane="topRight" activeCell="C1" sqref="C1"/>
      <selection pane="bottomLeft" activeCell="A8" sqref="A8"/>
      <selection pane="bottomRight" activeCell="Q41" sqref="Q4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33203125" bestFit="1" customWidth="1"/>
    <col min="11" max="11" width="6.83203125" bestFit="1" customWidth="1"/>
    <col min="12" max="12" width="5" bestFit="1" customWidth="1"/>
    <col min="13" max="13" width="5.33203125" bestFit="1" customWidth="1"/>
    <col min="14" max="14" width="5.58203125" customWidth="1"/>
    <col min="15" max="15" width="5.332031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1" ht="26.5" x14ac:dyDescent="0.55000000000000004">
      <c r="C1" s="142" t="s">
        <v>78</v>
      </c>
      <c r="D1" s="142"/>
      <c r="E1" s="142"/>
      <c r="F1" s="142"/>
      <c r="G1" s="142"/>
      <c r="H1" s="142"/>
      <c r="I1" s="142"/>
      <c r="J1" s="142"/>
      <c r="K1" s="142"/>
      <c r="L1" s="142"/>
      <c r="M1" s="142"/>
      <c r="N1" s="142"/>
      <c r="O1" s="142"/>
      <c r="P1" s="99"/>
      <c r="Q1" s="99"/>
      <c r="R1" s="99"/>
      <c r="S1" s="99"/>
      <c r="T1" s="99"/>
      <c r="U1" s="98">
        <v>43877</v>
      </c>
    </row>
    <row r="2" spans="2:21" ht="13" customHeight="1" x14ac:dyDescent="0.55000000000000004">
      <c r="E2" s="133" t="s">
        <v>80</v>
      </c>
      <c r="F2" s="134"/>
      <c r="G2" s="133" t="s">
        <v>81</v>
      </c>
      <c r="H2" s="134"/>
      <c r="I2" s="134"/>
      <c r="J2" s="134"/>
      <c r="U2" s="80" t="s">
        <v>77</v>
      </c>
    </row>
    <row r="3" spans="2:21" ht="13" customHeight="1" x14ac:dyDescent="0.55000000000000004">
      <c r="E3" s="133" t="s">
        <v>100</v>
      </c>
      <c r="F3" s="134"/>
      <c r="G3" s="161" t="s">
        <v>79</v>
      </c>
      <c r="H3" s="162"/>
      <c r="I3" s="133" t="s">
        <v>108</v>
      </c>
      <c r="J3" s="134"/>
    </row>
    <row r="4" spans="2:21" ht="13" customHeight="1" x14ac:dyDescent="0.55000000000000004">
      <c r="E4" s="135" t="s">
        <v>110</v>
      </c>
      <c r="F4" s="134"/>
      <c r="G4" s="136"/>
      <c r="H4" s="136"/>
      <c r="I4" s="133" t="s">
        <v>109</v>
      </c>
      <c r="J4" s="134"/>
    </row>
    <row r="5" spans="2:21" ht="13" customHeight="1" x14ac:dyDescent="0.55000000000000004">
      <c r="E5" s="133" t="s">
        <v>98</v>
      </c>
      <c r="F5" s="134"/>
      <c r="G5" s="133" t="s">
        <v>99</v>
      </c>
      <c r="H5" s="134"/>
      <c r="I5" s="134"/>
      <c r="J5" s="134"/>
    </row>
    <row r="6" spans="2:21" ht="13" customHeight="1" x14ac:dyDescent="0.55000000000000004">
      <c r="E6" s="133" t="s">
        <v>100</v>
      </c>
      <c r="F6" s="134"/>
      <c r="G6" s="133" t="s">
        <v>101</v>
      </c>
      <c r="H6" s="134"/>
      <c r="I6" s="134"/>
      <c r="J6" s="134"/>
    </row>
    <row r="7" spans="2:21" ht="13" customHeight="1" x14ac:dyDescent="0.55000000000000004">
      <c r="E7" s="133" t="s">
        <v>100</v>
      </c>
      <c r="F7" s="134"/>
      <c r="G7" s="133" t="s">
        <v>102</v>
      </c>
      <c r="H7" s="134"/>
      <c r="I7" s="134"/>
      <c r="J7" s="134"/>
    </row>
    <row r="8" spans="2:21" ht="13" customHeight="1" x14ac:dyDescent="0.55000000000000004">
      <c r="E8" s="133" t="s">
        <v>103</v>
      </c>
      <c r="F8" s="134"/>
      <c r="G8" s="133" t="s">
        <v>104</v>
      </c>
      <c r="H8" s="134"/>
      <c r="I8" s="134"/>
      <c r="J8" s="134"/>
    </row>
    <row r="9" spans="2:21" ht="13" customHeight="1" x14ac:dyDescent="0.55000000000000004">
      <c r="E9" s="133" t="s">
        <v>105</v>
      </c>
      <c r="F9" s="134"/>
      <c r="G9" s="133" t="s">
        <v>106</v>
      </c>
      <c r="H9" s="134"/>
      <c r="I9" s="134"/>
      <c r="J9" s="134"/>
    </row>
    <row r="10" spans="2:21" ht="5.5" customHeight="1" thickBot="1" x14ac:dyDescent="0.6"/>
    <row r="11" spans="2:21" x14ac:dyDescent="0.55000000000000004">
      <c r="B11" s="70" t="s">
        <v>3</v>
      </c>
      <c r="C11" s="149" t="s">
        <v>72</v>
      </c>
      <c r="D11" s="150"/>
      <c r="E11" s="150"/>
      <c r="F11" s="160"/>
      <c r="G11" s="149" t="s">
        <v>68</v>
      </c>
      <c r="H11" s="150"/>
      <c r="I11" s="155" t="s">
        <v>88</v>
      </c>
      <c r="J11" s="151" t="s">
        <v>71</v>
      </c>
      <c r="K11" s="152"/>
      <c r="L11" s="153" t="s">
        <v>70</v>
      </c>
      <c r="M11" s="154"/>
      <c r="N11" s="143" t="s">
        <v>73</v>
      </c>
      <c r="O11" s="144"/>
      <c r="P11" s="157" t="s">
        <v>93</v>
      </c>
      <c r="Q11" s="158"/>
      <c r="R11" s="157" t="s">
        <v>89</v>
      </c>
      <c r="S11" s="158"/>
      <c r="T11" s="159"/>
      <c r="U11" s="145" t="s">
        <v>75</v>
      </c>
    </row>
    <row r="12" spans="2:21" ht="18.5" customHeight="1" thickBot="1" x14ac:dyDescent="0.6">
      <c r="B12" s="71" t="s">
        <v>76</v>
      </c>
      <c r="C12" s="147" t="s">
        <v>69</v>
      </c>
      <c r="D12" s="148"/>
      <c r="E12" s="104" t="s">
        <v>9</v>
      </c>
      <c r="F12" s="79" t="s">
        <v>87</v>
      </c>
      <c r="G12" s="77" t="s">
        <v>69</v>
      </c>
      <c r="H12" s="78" t="s">
        <v>9</v>
      </c>
      <c r="I12" s="156"/>
      <c r="J12" s="77" t="s">
        <v>69</v>
      </c>
      <c r="K12" s="78" t="s">
        <v>74</v>
      </c>
      <c r="L12" s="77" t="s">
        <v>69</v>
      </c>
      <c r="M12" s="78" t="s">
        <v>9</v>
      </c>
      <c r="N12" s="77" t="s">
        <v>69</v>
      </c>
      <c r="O12" s="79" t="s">
        <v>9</v>
      </c>
      <c r="P12" s="100" t="s">
        <v>107</v>
      </c>
      <c r="Q12" s="79" t="s">
        <v>9</v>
      </c>
      <c r="R12" s="140" t="s">
        <v>91</v>
      </c>
      <c r="S12" s="76" t="s">
        <v>92</v>
      </c>
      <c r="T12" s="76" t="s">
        <v>90</v>
      </c>
      <c r="U12" s="146"/>
    </row>
    <row r="13" spans="2:21" x14ac:dyDescent="0.55000000000000004">
      <c r="B13" s="72"/>
      <c r="C13" s="50"/>
      <c r="D13" s="52"/>
      <c r="E13" s="46"/>
      <c r="F13" s="47"/>
      <c r="G13" s="51"/>
      <c r="H13" s="46"/>
      <c r="I13" s="48"/>
      <c r="J13" s="50"/>
      <c r="K13" s="49"/>
      <c r="L13" s="51"/>
      <c r="M13" s="46"/>
      <c r="N13" s="50"/>
      <c r="O13" s="47"/>
      <c r="P13" s="105"/>
      <c r="Q13" s="47"/>
      <c r="R13" s="50"/>
      <c r="S13" s="47"/>
      <c r="T13" s="47"/>
      <c r="U13" s="73"/>
    </row>
    <row r="14" spans="2:21" x14ac:dyDescent="0.55000000000000004">
      <c r="B14" s="83">
        <v>43849</v>
      </c>
      <c r="C14" s="84"/>
      <c r="D14" s="85"/>
      <c r="E14" s="55"/>
      <c r="F14" s="87"/>
      <c r="G14" s="53"/>
      <c r="H14" s="55"/>
      <c r="I14" s="54"/>
      <c r="J14" s="84"/>
      <c r="K14" s="86"/>
      <c r="L14" s="53"/>
      <c r="M14" s="55"/>
      <c r="N14" s="84"/>
      <c r="O14" s="87"/>
      <c r="P14" s="106"/>
      <c r="Q14" s="87"/>
      <c r="R14" s="84"/>
      <c r="S14" s="87"/>
      <c r="T14" s="87"/>
      <c r="U14" s="90"/>
    </row>
    <row r="15" spans="2:21" s="113" customFormat="1" x14ac:dyDescent="0.55000000000000004">
      <c r="B15" s="88">
        <v>43850</v>
      </c>
      <c r="C15" s="81">
        <v>27</v>
      </c>
      <c r="D15" s="120"/>
      <c r="E15" s="82">
        <v>54</v>
      </c>
      <c r="F15" s="121"/>
      <c r="G15" s="81">
        <v>77</v>
      </c>
      <c r="H15" s="82">
        <v>291</v>
      </c>
      <c r="I15" s="122"/>
      <c r="J15" s="123"/>
      <c r="K15" s="124"/>
      <c r="L15" s="123"/>
      <c r="M15" s="124"/>
      <c r="N15" s="123"/>
      <c r="O15" s="121"/>
      <c r="P15" s="125"/>
      <c r="Q15" s="121"/>
      <c r="R15" s="123"/>
      <c r="S15" s="121"/>
      <c r="T15" s="121"/>
      <c r="U15" s="112"/>
    </row>
    <row r="16" spans="2:21" s="113" customFormat="1" ht="36" x14ac:dyDescent="0.55000000000000004">
      <c r="B16" s="88">
        <v>43851</v>
      </c>
      <c r="C16" s="62">
        <v>26</v>
      </c>
      <c r="D16" s="57" t="s">
        <v>96</v>
      </c>
      <c r="E16" s="59">
        <v>440</v>
      </c>
      <c r="F16" s="58"/>
      <c r="G16" s="56">
        <v>149</v>
      </c>
      <c r="H16" s="59">
        <v>37</v>
      </c>
      <c r="I16" s="58"/>
      <c r="J16" s="60"/>
      <c r="K16" s="61">
        <v>102</v>
      </c>
      <c r="L16" s="56">
        <v>3</v>
      </c>
      <c r="M16" s="59">
        <v>9</v>
      </c>
      <c r="N16" s="62"/>
      <c r="O16" s="58"/>
      <c r="P16" s="108"/>
      <c r="Q16" s="97"/>
      <c r="R16" s="62"/>
      <c r="S16" s="97"/>
      <c r="T16" s="97"/>
      <c r="U16" s="115" t="s">
        <v>97</v>
      </c>
    </row>
    <row r="17" spans="2:21" s="127" customFormat="1" ht="36" x14ac:dyDescent="0.55000000000000004">
      <c r="B17" s="88">
        <v>43852</v>
      </c>
      <c r="C17" s="62">
        <v>257</v>
      </c>
      <c r="D17" s="126"/>
      <c r="E17" s="59">
        <v>393</v>
      </c>
      <c r="F17" s="65"/>
      <c r="G17" s="60">
        <v>131</v>
      </c>
      <c r="H17" s="63">
        <v>571</v>
      </c>
      <c r="I17" s="65"/>
      <c r="J17" s="56"/>
      <c r="K17" s="63">
        <v>95</v>
      </c>
      <c r="L17" s="56">
        <v>8</v>
      </c>
      <c r="M17" s="64">
        <f t="shared" ref="M17:M28" si="0">+L17+M16</f>
        <v>17</v>
      </c>
      <c r="N17" s="56"/>
      <c r="O17" s="65"/>
      <c r="P17" s="114"/>
      <c r="Q17" s="102">
        <v>5897</v>
      </c>
      <c r="R17" s="56"/>
      <c r="S17" s="97">
        <v>969</v>
      </c>
      <c r="T17" s="102">
        <v>4928</v>
      </c>
      <c r="U17" s="117" t="s">
        <v>95</v>
      </c>
    </row>
    <row r="18" spans="2:21" s="113" customFormat="1" x14ac:dyDescent="0.55000000000000004">
      <c r="B18" s="88">
        <v>43853</v>
      </c>
      <c r="C18" s="56">
        <v>680</v>
      </c>
      <c r="D18" s="57"/>
      <c r="E18" s="61">
        <v>1072</v>
      </c>
      <c r="F18" s="102"/>
      <c r="G18" s="56">
        <v>259</v>
      </c>
      <c r="H18" s="64">
        <f>+H17+G18</f>
        <v>830</v>
      </c>
      <c r="I18" s="66"/>
      <c r="J18" s="56"/>
      <c r="K18" s="63">
        <v>177</v>
      </c>
      <c r="L18" s="56">
        <v>8</v>
      </c>
      <c r="M18" s="64">
        <f t="shared" si="0"/>
        <v>25</v>
      </c>
      <c r="N18" s="56">
        <v>6</v>
      </c>
      <c r="O18" s="65">
        <v>34</v>
      </c>
      <c r="P18" s="132">
        <f>+Q18-Q17</f>
        <v>3610</v>
      </c>
      <c r="Q18" s="102">
        <v>9507</v>
      </c>
      <c r="R18" s="56"/>
      <c r="S18" s="97">
        <v>1087</v>
      </c>
      <c r="T18" s="102">
        <v>8420</v>
      </c>
      <c r="U18" s="116" t="s">
        <v>94</v>
      </c>
    </row>
    <row r="19" spans="2:21" s="113" customFormat="1" x14ac:dyDescent="0.55000000000000004">
      <c r="B19" s="88">
        <v>43854</v>
      </c>
      <c r="C19" s="56">
        <v>1118</v>
      </c>
      <c r="D19" s="57"/>
      <c r="E19" s="61">
        <v>1965</v>
      </c>
      <c r="F19" s="102"/>
      <c r="G19" s="56">
        <v>444</v>
      </c>
      <c r="H19" s="59">
        <v>1287</v>
      </c>
      <c r="I19" s="58"/>
      <c r="J19" s="56"/>
      <c r="K19" s="63"/>
      <c r="L19" s="56">
        <v>16</v>
      </c>
      <c r="M19" s="64">
        <f t="shared" si="0"/>
        <v>41</v>
      </c>
      <c r="N19" s="56">
        <v>11</v>
      </c>
      <c r="O19" s="58">
        <v>38</v>
      </c>
      <c r="P19" s="132">
        <f t="shared" ref="P19:P41" si="1">+Q19-Q18</f>
        <v>5690</v>
      </c>
      <c r="Q19" s="103">
        <v>15197</v>
      </c>
      <c r="R19" s="60">
        <v>1230</v>
      </c>
      <c r="S19" s="138"/>
      <c r="T19" s="103">
        <v>13967</v>
      </c>
      <c r="U19" s="112"/>
    </row>
    <row r="20" spans="2:21" s="113" customFormat="1" x14ac:dyDescent="0.55000000000000004">
      <c r="B20" s="88">
        <v>43855</v>
      </c>
      <c r="C20" s="56">
        <v>1309</v>
      </c>
      <c r="D20" s="57"/>
      <c r="E20" s="129"/>
      <c r="F20" s="102">
        <v>2684</v>
      </c>
      <c r="G20" s="56">
        <v>688</v>
      </c>
      <c r="H20" s="128">
        <f>+H19+G20</f>
        <v>1975</v>
      </c>
      <c r="I20" s="102"/>
      <c r="J20" s="56">
        <v>87</v>
      </c>
      <c r="K20" s="63">
        <v>324</v>
      </c>
      <c r="L20" s="56">
        <v>15</v>
      </c>
      <c r="M20" s="64">
        <f t="shared" si="0"/>
        <v>56</v>
      </c>
      <c r="N20" s="56">
        <v>11</v>
      </c>
      <c r="O20" s="66">
        <f t="shared" ref="O20:O26" si="2">+N20+O19</f>
        <v>49</v>
      </c>
      <c r="P20" s="132">
        <f t="shared" si="1"/>
        <v>8234</v>
      </c>
      <c r="Q20" s="102">
        <v>23431</v>
      </c>
      <c r="R20" s="56">
        <v>325</v>
      </c>
      <c r="S20" s="139"/>
      <c r="T20" s="102">
        <v>21556</v>
      </c>
      <c r="U20" s="112"/>
    </row>
    <row r="21" spans="2:21" s="113" customFormat="1" x14ac:dyDescent="0.55000000000000004">
      <c r="B21" s="88">
        <v>43856</v>
      </c>
      <c r="C21" s="56">
        <v>3806</v>
      </c>
      <c r="D21" s="57"/>
      <c r="E21" s="129"/>
      <c r="F21" s="102">
        <v>5794</v>
      </c>
      <c r="G21" s="56">
        <v>769</v>
      </c>
      <c r="H21" s="64">
        <f>+H20+G21</f>
        <v>2744</v>
      </c>
      <c r="I21" s="102"/>
      <c r="J21" s="67"/>
      <c r="K21" s="63">
        <v>461</v>
      </c>
      <c r="L21" s="56">
        <v>24</v>
      </c>
      <c r="M21" s="64">
        <f t="shared" si="0"/>
        <v>80</v>
      </c>
      <c r="N21" s="56">
        <v>2</v>
      </c>
      <c r="O21" s="66">
        <f t="shared" si="2"/>
        <v>51</v>
      </c>
      <c r="P21" s="132">
        <f t="shared" si="1"/>
        <v>9368</v>
      </c>
      <c r="Q21" s="102">
        <v>32799</v>
      </c>
      <c r="R21" s="56">
        <v>583</v>
      </c>
      <c r="S21" s="139"/>
      <c r="T21" s="102">
        <v>30453</v>
      </c>
      <c r="U21" s="112"/>
    </row>
    <row r="22" spans="2:21" s="113" customFormat="1" x14ac:dyDescent="0.55000000000000004">
      <c r="B22" s="88">
        <v>43857</v>
      </c>
      <c r="C22" s="56">
        <v>2077</v>
      </c>
      <c r="D22" s="57"/>
      <c r="E22" s="129"/>
      <c r="F22" s="102">
        <v>6973</v>
      </c>
      <c r="G22" s="56">
        <v>1771</v>
      </c>
      <c r="H22" s="64">
        <f>+H21+G22</f>
        <v>4515</v>
      </c>
      <c r="I22" s="102"/>
      <c r="J22" s="56">
        <v>515</v>
      </c>
      <c r="K22" s="64">
        <f t="shared" ref="K22:O41" si="3">+J22+K21</f>
        <v>976</v>
      </c>
      <c r="L22" s="56">
        <v>26</v>
      </c>
      <c r="M22" s="64">
        <f t="shared" si="0"/>
        <v>106</v>
      </c>
      <c r="N22" s="56">
        <v>9</v>
      </c>
      <c r="O22" s="66">
        <f t="shared" si="2"/>
        <v>60</v>
      </c>
      <c r="P22" s="132">
        <f t="shared" si="1"/>
        <v>15034</v>
      </c>
      <c r="Q22" s="102">
        <v>47833</v>
      </c>
      <c r="R22" s="56">
        <v>914</v>
      </c>
      <c r="S22" s="139"/>
      <c r="T22" s="102">
        <v>44132</v>
      </c>
      <c r="U22" s="112"/>
    </row>
    <row r="23" spans="2:21" s="113" customFormat="1" x14ac:dyDescent="0.55000000000000004">
      <c r="B23" s="88">
        <v>43858</v>
      </c>
      <c r="C23" s="56">
        <v>3248</v>
      </c>
      <c r="D23" s="57"/>
      <c r="E23" s="129"/>
      <c r="F23" s="102">
        <v>9239</v>
      </c>
      <c r="G23" s="56">
        <v>1459</v>
      </c>
      <c r="H23" s="64">
        <f>+H22+G23</f>
        <v>5974</v>
      </c>
      <c r="I23" s="102"/>
      <c r="J23" s="56">
        <v>263</v>
      </c>
      <c r="K23" s="64">
        <f t="shared" si="3"/>
        <v>1239</v>
      </c>
      <c r="L23" s="56">
        <v>26</v>
      </c>
      <c r="M23" s="64">
        <f t="shared" si="0"/>
        <v>132</v>
      </c>
      <c r="N23" s="56">
        <v>43</v>
      </c>
      <c r="O23" s="66">
        <f t="shared" si="2"/>
        <v>103</v>
      </c>
      <c r="P23" s="132">
        <f t="shared" si="1"/>
        <v>17704</v>
      </c>
      <c r="Q23" s="102">
        <v>65537</v>
      </c>
      <c r="R23" s="56">
        <v>1604</v>
      </c>
      <c r="S23" s="139"/>
      <c r="T23" s="102">
        <v>59990</v>
      </c>
      <c r="U23" s="112"/>
    </row>
    <row r="24" spans="2:21" s="113" customFormat="1" x14ac:dyDescent="0.55000000000000004">
      <c r="B24" s="88">
        <v>43859</v>
      </c>
      <c r="C24" s="56">
        <v>4148</v>
      </c>
      <c r="D24" s="57"/>
      <c r="E24" s="129"/>
      <c r="F24" s="102">
        <v>12167</v>
      </c>
      <c r="G24" s="56">
        <v>1737</v>
      </c>
      <c r="H24" s="64">
        <f>+H23+G24</f>
        <v>7711</v>
      </c>
      <c r="I24" s="102"/>
      <c r="J24" s="56">
        <v>131</v>
      </c>
      <c r="K24" s="64">
        <f t="shared" si="3"/>
        <v>1370</v>
      </c>
      <c r="L24" s="56">
        <v>38</v>
      </c>
      <c r="M24" s="64">
        <f t="shared" si="0"/>
        <v>170</v>
      </c>
      <c r="N24" s="56">
        <v>21</v>
      </c>
      <c r="O24" s="66">
        <f t="shared" si="2"/>
        <v>124</v>
      </c>
      <c r="P24" s="132">
        <f t="shared" si="1"/>
        <v>23156</v>
      </c>
      <c r="Q24" s="102">
        <v>88693</v>
      </c>
      <c r="R24" s="56">
        <v>2364</v>
      </c>
      <c r="S24" s="139"/>
      <c r="T24" s="102">
        <v>81947</v>
      </c>
      <c r="U24" s="112"/>
    </row>
    <row r="25" spans="2:21" s="113" customFormat="1" x14ac:dyDescent="0.55000000000000004">
      <c r="B25" s="88">
        <v>43860</v>
      </c>
      <c r="C25" s="56">
        <v>4812</v>
      </c>
      <c r="D25" s="57"/>
      <c r="E25" s="129"/>
      <c r="F25" s="102">
        <v>15238</v>
      </c>
      <c r="G25" s="56">
        <v>1982</v>
      </c>
      <c r="H25" s="64">
        <f>+H24+G25-1</f>
        <v>9692</v>
      </c>
      <c r="I25" s="102"/>
      <c r="J25" s="56">
        <v>157</v>
      </c>
      <c r="K25" s="64">
        <f t="shared" si="3"/>
        <v>1527</v>
      </c>
      <c r="L25" s="56">
        <v>43</v>
      </c>
      <c r="M25" s="64">
        <f t="shared" si="0"/>
        <v>213</v>
      </c>
      <c r="N25" s="56">
        <v>47</v>
      </c>
      <c r="O25" s="66">
        <f t="shared" si="2"/>
        <v>171</v>
      </c>
      <c r="P25" s="132">
        <f t="shared" si="1"/>
        <v>24886</v>
      </c>
      <c r="Q25" s="102">
        <v>113579</v>
      </c>
      <c r="R25" s="56">
        <v>4201</v>
      </c>
      <c r="S25" s="139"/>
      <c r="T25" s="102">
        <v>102427</v>
      </c>
      <c r="U25" s="112" t="s">
        <v>82</v>
      </c>
    </row>
    <row r="26" spans="2:21" s="113" customFormat="1" x14ac:dyDescent="0.55000000000000004">
      <c r="B26" s="88">
        <v>43861</v>
      </c>
      <c r="C26" s="56">
        <v>5019</v>
      </c>
      <c r="D26" s="57"/>
      <c r="E26" s="129"/>
      <c r="F26" s="102">
        <v>17988</v>
      </c>
      <c r="G26" s="56">
        <v>2102</v>
      </c>
      <c r="H26" s="101">
        <f>+H25+G26-3</f>
        <v>11791</v>
      </c>
      <c r="I26" s="103"/>
      <c r="J26" s="56">
        <v>268</v>
      </c>
      <c r="K26" s="64">
        <f>+J26+K25</f>
        <v>1795</v>
      </c>
      <c r="L26" s="56">
        <v>46</v>
      </c>
      <c r="M26" s="64">
        <f t="shared" si="0"/>
        <v>259</v>
      </c>
      <c r="N26" s="56">
        <v>72</v>
      </c>
      <c r="O26" s="66">
        <f t="shared" si="2"/>
        <v>243</v>
      </c>
      <c r="P26" s="132">
        <f t="shared" si="1"/>
        <v>23408</v>
      </c>
      <c r="Q26" s="102">
        <v>136987</v>
      </c>
      <c r="R26" s="56">
        <v>6509</v>
      </c>
      <c r="S26" s="139"/>
      <c r="T26" s="102">
        <v>118478</v>
      </c>
      <c r="U26" s="115" t="s">
        <v>85</v>
      </c>
    </row>
    <row r="27" spans="2:21" s="113" customFormat="1" x14ac:dyDescent="0.55000000000000004">
      <c r="B27" s="118">
        <v>43862</v>
      </c>
      <c r="C27" s="56">
        <v>4562</v>
      </c>
      <c r="D27" s="96"/>
      <c r="E27" s="129"/>
      <c r="F27" s="102">
        <v>19544</v>
      </c>
      <c r="G27" s="56">
        <v>2590</v>
      </c>
      <c r="H27" s="101">
        <f>+H26+G27-1</f>
        <v>14380</v>
      </c>
      <c r="I27" s="103"/>
      <c r="J27" s="56">
        <v>315</v>
      </c>
      <c r="K27" s="64">
        <f t="shared" si="3"/>
        <v>2110</v>
      </c>
      <c r="L27" s="56">
        <v>45</v>
      </c>
      <c r="M27" s="64">
        <f t="shared" si="0"/>
        <v>304</v>
      </c>
      <c r="N27" s="56">
        <v>85</v>
      </c>
      <c r="O27" s="97">
        <v>304</v>
      </c>
      <c r="P27" s="132">
        <f t="shared" si="1"/>
        <v>26857</v>
      </c>
      <c r="Q27" s="103">
        <v>163844</v>
      </c>
      <c r="R27" s="60">
        <v>8044</v>
      </c>
      <c r="S27" s="138"/>
      <c r="T27" s="103">
        <v>137594</v>
      </c>
      <c r="U27" s="112" t="s">
        <v>83</v>
      </c>
    </row>
    <row r="28" spans="2:21" s="113" customFormat="1" x14ac:dyDescent="0.55000000000000004">
      <c r="B28" s="118">
        <v>43863</v>
      </c>
      <c r="C28" s="56">
        <v>5173</v>
      </c>
      <c r="D28" s="96"/>
      <c r="E28" s="129"/>
      <c r="F28" s="102">
        <v>21558</v>
      </c>
      <c r="G28" s="56">
        <v>2829</v>
      </c>
      <c r="H28" s="64">
        <f>+H27+G28-3-1</f>
        <v>17205</v>
      </c>
      <c r="I28" s="102"/>
      <c r="J28" s="56">
        <v>186</v>
      </c>
      <c r="K28" s="64">
        <f t="shared" si="3"/>
        <v>2296</v>
      </c>
      <c r="L28" s="56">
        <v>57</v>
      </c>
      <c r="M28" s="64">
        <f t="shared" si="0"/>
        <v>361</v>
      </c>
      <c r="N28" s="56">
        <v>148</v>
      </c>
      <c r="O28" s="97">
        <v>475</v>
      </c>
      <c r="P28" s="132">
        <f t="shared" si="1"/>
        <v>25739</v>
      </c>
      <c r="Q28" s="103">
        <v>189583</v>
      </c>
      <c r="R28" s="60">
        <v>10055</v>
      </c>
      <c r="S28" s="138"/>
      <c r="T28" s="103">
        <v>152700</v>
      </c>
      <c r="U28" s="112" t="s">
        <v>84</v>
      </c>
    </row>
    <row r="29" spans="2:21" s="113" customFormat="1" x14ac:dyDescent="0.55000000000000004">
      <c r="B29" s="119">
        <v>43864</v>
      </c>
      <c r="C29" s="56">
        <v>5072</v>
      </c>
      <c r="D29" s="96"/>
      <c r="E29" s="129"/>
      <c r="F29" s="102">
        <v>23214</v>
      </c>
      <c r="G29" s="56">
        <v>3235</v>
      </c>
      <c r="H29" s="64">
        <f>+H28+G29-2</f>
        <v>20438</v>
      </c>
      <c r="I29" s="102"/>
      <c r="J29" s="56">
        <v>492</v>
      </c>
      <c r="K29" s="64">
        <f t="shared" si="3"/>
        <v>2788</v>
      </c>
      <c r="L29" s="56">
        <v>64</v>
      </c>
      <c r="M29" s="64">
        <f t="shared" si="3"/>
        <v>425</v>
      </c>
      <c r="N29" s="56">
        <v>157</v>
      </c>
      <c r="O29" s="64">
        <f t="shared" si="3"/>
        <v>632</v>
      </c>
      <c r="P29" s="132">
        <f t="shared" si="1"/>
        <v>31432</v>
      </c>
      <c r="Q29" s="103">
        <v>221015</v>
      </c>
      <c r="R29" s="56">
        <v>12755</v>
      </c>
      <c r="S29" s="138"/>
      <c r="T29" s="102">
        <v>171329</v>
      </c>
      <c r="U29" s="112"/>
    </row>
    <row r="30" spans="2:21" s="113" customFormat="1" x14ac:dyDescent="0.55000000000000004">
      <c r="B30" s="119">
        <v>43865</v>
      </c>
      <c r="C30" s="56">
        <v>3971</v>
      </c>
      <c r="D30" s="96"/>
      <c r="E30" s="130"/>
      <c r="F30" s="102">
        <v>23260</v>
      </c>
      <c r="G30" s="56">
        <v>3887</v>
      </c>
      <c r="H30" s="64">
        <f>+H29+G30-1</f>
        <v>24324</v>
      </c>
      <c r="I30" s="102"/>
      <c r="J30" s="56">
        <v>431</v>
      </c>
      <c r="K30" s="64">
        <f t="shared" si="3"/>
        <v>3219</v>
      </c>
      <c r="L30" s="56">
        <v>65</v>
      </c>
      <c r="M30" s="64">
        <f t="shared" si="3"/>
        <v>490</v>
      </c>
      <c r="N30" s="56">
        <v>262</v>
      </c>
      <c r="O30" s="64">
        <f>+N30+O29-1-1</f>
        <v>892</v>
      </c>
      <c r="P30" s="132">
        <f t="shared" si="1"/>
        <v>31139</v>
      </c>
      <c r="Q30" s="103">
        <v>252154</v>
      </c>
      <c r="R30" s="56">
        <v>18457</v>
      </c>
      <c r="S30" s="138"/>
      <c r="T30" s="102">
        <v>185555</v>
      </c>
      <c r="U30" s="112" t="s">
        <v>86</v>
      </c>
    </row>
    <row r="31" spans="2:21" s="113" customFormat="1" x14ac:dyDescent="0.55000000000000004">
      <c r="B31" s="119">
        <v>43866</v>
      </c>
      <c r="C31" s="56">
        <v>5328</v>
      </c>
      <c r="D31" s="96"/>
      <c r="E31" s="129"/>
      <c r="F31" s="102">
        <v>24702</v>
      </c>
      <c r="G31" s="56">
        <v>3694</v>
      </c>
      <c r="H31" s="64">
        <f>+H30+G31</f>
        <v>28018</v>
      </c>
      <c r="I31" s="66">
        <f t="shared" ref="I31:I36" si="4">+H31-M31-O31</f>
        <v>26302</v>
      </c>
      <c r="J31" s="56">
        <v>640</v>
      </c>
      <c r="K31" s="64">
        <f t="shared" si="3"/>
        <v>3859</v>
      </c>
      <c r="L31" s="56">
        <v>73</v>
      </c>
      <c r="M31" s="64">
        <f t="shared" si="3"/>
        <v>563</v>
      </c>
      <c r="N31" s="56">
        <v>261</v>
      </c>
      <c r="O31" s="64">
        <f>+N31+O30</f>
        <v>1153</v>
      </c>
      <c r="P31" s="132">
        <f t="shared" si="1"/>
        <v>30659</v>
      </c>
      <c r="Q31" s="103">
        <v>282813</v>
      </c>
      <c r="R31" s="56">
        <v>21365</v>
      </c>
      <c r="S31" s="138"/>
      <c r="T31" s="102">
        <v>186354</v>
      </c>
      <c r="U31" s="112"/>
    </row>
    <row r="32" spans="2:21" s="113" customFormat="1" ht="36" x14ac:dyDescent="0.55000000000000004">
      <c r="B32" s="119">
        <v>43867</v>
      </c>
      <c r="C32" s="56">
        <v>4833</v>
      </c>
      <c r="D32" s="96"/>
      <c r="E32" s="131"/>
      <c r="F32" s="102">
        <v>26359</v>
      </c>
      <c r="G32" s="56">
        <v>3143</v>
      </c>
      <c r="H32" s="64">
        <f>+H31+G32</f>
        <v>31161</v>
      </c>
      <c r="I32" s="66">
        <f t="shared" si="4"/>
        <v>28985</v>
      </c>
      <c r="J32" s="56">
        <v>962</v>
      </c>
      <c r="K32" s="64">
        <f t="shared" si="3"/>
        <v>4821</v>
      </c>
      <c r="L32" s="56">
        <v>73</v>
      </c>
      <c r="M32" s="64">
        <f t="shared" si="3"/>
        <v>636</v>
      </c>
      <c r="N32" s="56">
        <v>387</v>
      </c>
      <c r="O32" s="64">
        <f>+N32+O31</f>
        <v>1540</v>
      </c>
      <c r="P32" s="132">
        <f t="shared" si="1"/>
        <v>31215</v>
      </c>
      <c r="Q32" s="103">
        <v>314028</v>
      </c>
      <c r="R32" s="56">
        <v>27672</v>
      </c>
      <c r="S32" s="138"/>
      <c r="T32" s="102">
        <v>186045</v>
      </c>
      <c r="U32" s="115" t="s">
        <v>113</v>
      </c>
    </row>
    <row r="33" spans="2:21" s="113" customFormat="1" x14ac:dyDescent="0.55000000000000004">
      <c r="B33" s="119">
        <v>43868</v>
      </c>
      <c r="C33" s="56">
        <v>4214</v>
      </c>
      <c r="D33" s="96"/>
      <c r="E33" s="129"/>
      <c r="F33" s="65">
        <v>27657</v>
      </c>
      <c r="G33" s="56">
        <v>3399</v>
      </c>
      <c r="H33" s="64">
        <f>+H32+G33-14</f>
        <v>34546</v>
      </c>
      <c r="I33" s="66">
        <f t="shared" si="4"/>
        <v>31774</v>
      </c>
      <c r="J33" s="56">
        <v>1280</v>
      </c>
      <c r="K33" s="64">
        <f t="shared" si="3"/>
        <v>6101</v>
      </c>
      <c r="L33" s="56">
        <v>86</v>
      </c>
      <c r="M33" s="64">
        <f t="shared" si="3"/>
        <v>722</v>
      </c>
      <c r="N33" s="56">
        <v>510</v>
      </c>
      <c r="O33" s="64">
        <f>+N33+O32</f>
        <v>2050</v>
      </c>
      <c r="P33" s="132">
        <f t="shared" si="1"/>
        <v>31470</v>
      </c>
      <c r="Q33" s="103">
        <v>345498</v>
      </c>
      <c r="R33" s="56">
        <v>26702</v>
      </c>
      <c r="S33" s="138"/>
      <c r="T33" s="65">
        <v>189660</v>
      </c>
      <c r="U33" s="112" t="s">
        <v>111</v>
      </c>
    </row>
    <row r="34" spans="2:21" ht="36" x14ac:dyDescent="0.55000000000000004">
      <c r="B34" s="119">
        <v>43869</v>
      </c>
      <c r="C34" s="56">
        <v>3916</v>
      </c>
      <c r="D34" s="96"/>
      <c r="E34" s="131"/>
      <c r="F34" s="65">
        <v>28942</v>
      </c>
      <c r="G34" s="56">
        <v>2656</v>
      </c>
      <c r="H34" s="64">
        <f>+H33+G34-4</f>
        <v>37198</v>
      </c>
      <c r="I34" s="66">
        <f t="shared" si="4"/>
        <v>33738</v>
      </c>
      <c r="J34" s="56">
        <v>87</v>
      </c>
      <c r="K34" s="64">
        <f t="shared" si="3"/>
        <v>6188</v>
      </c>
      <c r="L34" s="56">
        <v>89</v>
      </c>
      <c r="M34" s="64">
        <f t="shared" si="3"/>
        <v>811</v>
      </c>
      <c r="N34" s="56">
        <v>600</v>
      </c>
      <c r="O34" s="64">
        <f>+N34+O33-1</f>
        <v>2649</v>
      </c>
      <c r="P34" s="132">
        <f t="shared" si="1"/>
        <v>26407</v>
      </c>
      <c r="Q34" s="65">
        <v>371905</v>
      </c>
      <c r="R34" s="56">
        <v>31124</v>
      </c>
      <c r="S34" s="139"/>
      <c r="T34" s="65">
        <v>188183</v>
      </c>
      <c r="U34" s="137" t="s">
        <v>112</v>
      </c>
    </row>
    <row r="35" spans="2:21" x14ac:dyDescent="0.55000000000000004">
      <c r="B35" s="119">
        <v>43870</v>
      </c>
      <c r="C35" s="56">
        <v>4008</v>
      </c>
      <c r="D35" s="96"/>
      <c r="E35" s="131"/>
      <c r="F35" s="65">
        <v>22589</v>
      </c>
      <c r="G35" s="56">
        <v>3062</v>
      </c>
      <c r="H35" s="64">
        <f>+H34+G35-87-1-1</f>
        <v>40171</v>
      </c>
      <c r="I35" s="66">
        <f t="shared" si="4"/>
        <v>35982</v>
      </c>
      <c r="J35" s="56">
        <v>296</v>
      </c>
      <c r="K35" s="64">
        <f t="shared" si="3"/>
        <v>6484</v>
      </c>
      <c r="L35" s="56">
        <v>97</v>
      </c>
      <c r="M35" s="64">
        <f>+L35+M34</f>
        <v>908</v>
      </c>
      <c r="N35" s="56">
        <v>632</v>
      </c>
      <c r="O35" s="64">
        <f>+N35+O34</f>
        <v>3281</v>
      </c>
      <c r="P35" s="132">
        <f t="shared" si="1"/>
        <v>27582</v>
      </c>
      <c r="Q35" s="65">
        <v>399487</v>
      </c>
      <c r="R35" s="56">
        <v>29307</v>
      </c>
      <c r="S35" s="139"/>
      <c r="T35" s="65">
        <v>187518</v>
      </c>
      <c r="U35" s="90" t="s">
        <v>114</v>
      </c>
    </row>
    <row r="36" spans="2:21" ht="36" x14ac:dyDescent="0.55000000000000004">
      <c r="B36" s="119">
        <v>43871</v>
      </c>
      <c r="C36" s="56">
        <v>3536</v>
      </c>
      <c r="D36" s="96"/>
      <c r="E36" s="131"/>
      <c r="F36" s="65">
        <v>21675</v>
      </c>
      <c r="G36" s="56">
        <v>2478</v>
      </c>
      <c r="H36" s="64">
        <f>+H35+G36-12+1</f>
        <v>42638</v>
      </c>
      <c r="I36" s="66">
        <f t="shared" si="4"/>
        <v>37626</v>
      </c>
      <c r="J36" s="56">
        <v>849</v>
      </c>
      <c r="K36" s="64">
        <f t="shared" si="3"/>
        <v>7333</v>
      </c>
      <c r="L36" s="56">
        <v>108</v>
      </c>
      <c r="M36" s="64">
        <f>+L36+M35</f>
        <v>1016</v>
      </c>
      <c r="N36" s="56">
        <v>716</v>
      </c>
      <c r="O36" s="64">
        <f>+N36+O35-1</f>
        <v>3996</v>
      </c>
      <c r="P36" s="132">
        <f t="shared" si="1"/>
        <v>28951</v>
      </c>
      <c r="Q36" s="65">
        <v>428438</v>
      </c>
      <c r="R36" s="56">
        <v>26724</v>
      </c>
      <c r="S36" s="139"/>
      <c r="T36" s="65">
        <v>187718</v>
      </c>
      <c r="U36" s="137" t="s">
        <v>115</v>
      </c>
    </row>
    <row r="37" spans="2:21" x14ac:dyDescent="0.55000000000000004">
      <c r="B37" s="119">
        <v>43872</v>
      </c>
      <c r="C37" s="56">
        <v>3342</v>
      </c>
      <c r="D37" s="96"/>
      <c r="E37" s="131"/>
      <c r="F37" s="65">
        <v>16067</v>
      </c>
      <c r="G37" s="56">
        <v>2015</v>
      </c>
      <c r="H37" s="128">
        <v>44653</v>
      </c>
      <c r="I37" s="66">
        <f>+H37-M37-O37</f>
        <v>38800</v>
      </c>
      <c r="J37" s="56">
        <v>871</v>
      </c>
      <c r="K37" s="64">
        <f t="shared" si="3"/>
        <v>8204</v>
      </c>
      <c r="L37" s="56">
        <v>97</v>
      </c>
      <c r="M37" s="64">
        <f>+L37+M36</f>
        <v>1113</v>
      </c>
      <c r="N37" s="56">
        <v>744</v>
      </c>
      <c r="O37" s="64">
        <f>+N37+O36</f>
        <v>4740</v>
      </c>
      <c r="P37" s="132">
        <f t="shared" si="1"/>
        <v>23024</v>
      </c>
      <c r="Q37" s="65">
        <v>451462</v>
      </c>
      <c r="R37" s="56">
        <v>30068</v>
      </c>
      <c r="S37" s="139"/>
      <c r="T37" s="65">
        <v>185037</v>
      </c>
      <c r="U37" s="137"/>
    </row>
    <row r="38" spans="2:21" x14ac:dyDescent="0.55000000000000004">
      <c r="B38" s="119">
        <v>43873</v>
      </c>
      <c r="C38" s="56">
        <v>2807</v>
      </c>
      <c r="D38" s="96"/>
      <c r="E38" s="131"/>
      <c r="F38" s="65">
        <v>13435</v>
      </c>
      <c r="G38" s="56">
        <v>15152</v>
      </c>
      <c r="H38" s="128">
        <v>59804</v>
      </c>
      <c r="I38" s="66">
        <f>+H38-M38-O38</f>
        <v>52526</v>
      </c>
      <c r="J38" s="56">
        <v>-174</v>
      </c>
      <c r="K38" s="64">
        <f t="shared" si="3"/>
        <v>8030</v>
      </c>
      <c r="L38" s="56">
        <v>254</v>
      </c>
      <c r="M38" s="64">
        <f>+L38+M37</f>
        <v>1367</v>
      </c>
      <c r="N38" s="56">
        <v>1171</v>
      </c>
      <c r="O38" s="64">
        <f>+N38+O37</f>
        <v>5911</v>
      </c>
      <c r="P38" s="132">
        <f t="shared" si="1"/>
        <v>20069</v>
      </c>
      <c r="Q38" s="65">
        <v>471531</v>
      </c>
      <c r="R38" s="56">
        <v>29429</v>
      </c>
      <c r="S38" s="139"/>
      <c r="T38" s="65">
        <v>181386</v>
      </c>
      <c r="U38" s="137"/>
    </row>
    <row r="39" spans="2:21" ht="54" x14ac:dyDescent="0.55000000000000004">
      <c r="B39" s="119">
        <v>43874</v>
      </c>
      <c r="C39" s="56">
        <v>2450</v>
      </c>
      <c r="D39" s="96"/>
      <c r="E39" s="131"/>
      <c r="F39" s="65">
        <v>10109</v>
      </c>
      <c r="G39" s="56">
        <v>5090</v>
      </c>
      <c r="H39" s="64">
        <f>+H38+G39-1043</f>
        <v>63851</v>
      </c>
      <c r="I39" s="66">
        <f>+H39-M39-O39</f>
        <v>55748</v>
      </c>
      <c r="J39" s="56">
        <v>2174</v>
      </c>
      <c r="K39" s="64">
        <f t="shared" si="3"/>
        <v>10204</v>
      </c>
      <c r="L39" s="56">
        <v>121</v>
      </c>
      <c r="M39" s="64">
        <f>+L39+M38-108</f>
        <v>1380</v>
      </c>
      <c r="N39" s="56">
        <v>1081</v>
      </c>
      <c r="O39" s="64">
        <f>+N39+O38-269</f>
        <v>6723</v>
      </c>
      <c r="P39" s="132">
        <f t="shared" si="1"/>
        <v>21536</v>
      </c>
      <c r="Q39" s="65">
        <v>493067</v>
      </c>
      <c r="R39" s="56">
        <v>26905</v>
      </c>
      <c r="S39" s="139"/>
      <c r="T39" s="65">
        <v>177984</v>
      </c>
      <c r="U39" s="137" t="s">
        <v>116</v>
      </c>
    </row>
    <row r="40" spans="2:21" x14ac:dyDescent="0.55000000000000004">
      <c r="B40" s="119">
        <v>43875</v>
      </c>
      <c r="C40" s="56">
        <v>2277</v>
      </c>
      <c r="D40" s="96"/>
      <c r="E40" s="131"/>
      <c r="F40" s="65">
        <v>8969</v>
      </c>
      <c r="G40" s="56">
        <v>2641</v>
      </c>
      <c r="H40" s="64">
        <f>+H39+G40</f>
        <v>66492</v>
      </c>
      <c r="I40" s="66">
        <f>+H40-M40-O40</f>
        <v>56873</v>
      </c>
      <c r="J40" s="56">
        <v>849</v>
      </c>
      <c r="K40" s="64">
        <f t="shared" si="3"/>
        <v>11053</v>
      </c>
      <c r="L40" s="56">
        <v>143</v>
      </c>
      <c r="M40" s="64">
        <f>+L40+M39</f>
        <v>1523</v>
      </c>
      <c r="N40" s="56">
        <v>1373</v>
      </c>
      <c r="O40" s="64">
        <f>+N40+O39</f>
        <v>8096</v>
      </c>
      <c r="P40" s="132">
        <f t="shared" si="1"/>
        <v>20116</v>
      </c>
      <c r="Q40" s="65">
        <v>513183</v>
      </c>
      <c r="R40" s="56">
        <v>30081</v>
      </c>
      <c r="S40" s="139"/>
      <c r="T40" s="65">
        <v>169039</v>
      </c>
      <c r="U40" s="137"/>
    </row>
    <row r="41" spans="2:21" x14ac:dyDescent="0.55000000000000004">
      <c r="B41" s="119">
        <v>43876</v>
      </c>
      <c r="C41" s="56">
        <v>1918</v>
      </c>
      <c r="D41" s="96"/>
      <c r="E41" s="131"/>
      <c r="F41" s="65">
        <v>8228</v>
      </c>
      <c r="G41" s="56">
        <v>2009</v>
      </c>
      <c r="H41" s="64">
        <f>+H40+G41-1</f>
        <v>68500</v>
      </c>
      <c r="I41" s="66">
        <f>+H41-M41-O41</f>
        <v>57416</v>
      </c>
      <c r="J41" s="56">
        <v>219</v>
      </c>
      <c r="K41" s="64">
        <f t="shared" si="3"/>
        <v>11272</v>
      </c>
      <c r="L41" s="56">
        <v>142</v>
      </c>
      <c r="M41" s="64">
        <f>+L41+M40</f>
        <v>1665</v>
      </c>
      <c r="N41" s="56">
        <v>1323</v>
      </c>
      <c r="O41" s="64">
        <f>+N41+O40</f>
        <v>9419</v>
      </c>
      <c r="P41" s="132">
        <f t="shared" si="1"/>
        <v>16235</v>
      </c>
      <c r="Q41" s="65">
        <v>529418</v>
      </c>
      <c r="R41" s="56">
        <v>29788</v>
      </c>
      <c r="S41" s="139"/>
      <c r="T41" s="65">
        <v>158764</v>
      </c>
      <c r="U41" s="137"/>
    </row>
    <row r="42" spans="2:21" x14ac:dyDescent="0.55000000000000004">
      <c r="B42" s="119"/>
      <c r="C42" s="56"/>
      <c r="D42" s="96"/>
      <c r="E42" s="131"/>
      <c r="F42" s="65"/>
      <c r="G42" s="56"/>
      <c r="H42" s="64"/>
      <c r="I42" s="66"/>
      <c r="J42" s="56"/>
      <c r="K42" s="64"/>
      <c r="L42" s="56"/>
      <c r="M42" s="64"/>
      <c r="N42" s="56"/>
      <c r="O42" s="64"/>
      <c r="P42" s="132"/>
      <c r="Q42" s="65"/>
      <c r="R42" s="56"/>
      <c r="S42" s="139"/>
      <c r="T42" s="65"/>
      <c r="U42" s="137"/>
    </row>
    <row r="43" spans="2:21" x14ac:dyDescent="0.55000000000000004">
      <c r="B43" s="89"/>
      <c r="C43" s="56"/>
      <c r="D43" s="96"/>
      <c r="E43" s="63"/>
      <c r="F43" s="65"/>
      <c r="G43" s="56"/>
      <c r="H43" s="63"/>
      <c r="I43" s="65"/>
      <c r="J43" s="56"/>
      <c r="K43" s="63"/>
      <c r="L43" s="56"/>
      <c r="M43" s="63"/>
      <c r="N43" s="56"/>
      <c r="O43" s="65"/>
      <c r="P43" s="107"/>
      <c r="Q43" s="65"/>
      <c r="R43" s="56"/>
      <c r="S43" s="65"/>
      <c r="T43" s="65"/>
      <c r="U43" s="90"/>
    </row>
    <row r="44" spans="2:21" x14ac:dyDescent="0.55000000000000004">
      <c r="B44" s="89"/>
      <c r="C44" s="67"/>
      <c r="D44" s="57"/>
      <c r="E44" s="69"/>
      <c r="F44" s="68"/>
      <c r="G44" s="67"/>
      <c r="H44" s="69"/>
      <c r="I44" s="63"/>
      <c r="J44" s="67"/>
      <c r="K44" s="69"/>
      <c r="L44" s="67"/>
      <c r="M44" s="69"/>
      <c r="N44" s="56"/>
      <c r="O44" s="68"/>
      <c r="P44" s="109"/>
      <c r="Q44" s="68"/>
      <c r="R44" s="56"/>
      <c r="S44" s="68"/>
      <c r="T44" s="68"/>
      <c r="U44" s="90"/>
    </row>
    <row r="45" spans="2:21" ht="18.5" thickBot="1" x14ac:dyDescent="0.6">
      <c r="B45" s="74"/>
      <c r="C45" s="91"/>
      <c r="D45" s="92"/>
      <c r="E45" s="94"/>
      <c r="F45" s="111"/>
      <c r="G45" s="91"/>
      <c r="H45" s="94"/>
      <c r="I45" s="94"/>
      <c r="J45" s="91"/>
      <c r="K45" s="94"/>
      <c r="L45" s="91"/>
      <c r="M45" s="94"/>
      <c r="N45" s="95"/>
      <c r="O45" s="93"/>
      <c r="P45" s="110"/>
      <c r="Q45" s="111"/>
      <c r="R45" s="141"/>
      <c r="S45" s="111"/>
      <c r="T45" s="111"/>
      <c r="U45" s="75"/>
    </row>
  </sheetData>
  <mergeCells count="12">
    <mergeCell ref="C1:O1"/>
    <mergeCell ref="N11:O11"/>
    <mergeCell ref="U11:U12"/>
    <mergeCell ref="C12:D12"/>
    <mergeCell ref="G11:H11"/>
    <mergeCell ref="J11:K11"/>
    <mergeCell ref="L11:M11"/>
    <mergeCell ref="I11:I12"/>
    <mergeCell ref="R11:T11"/>
    <mergeCell ref="P11:Q11"/>
    <mergeCell ref="C11:F11"/>
    <mergeCell ref="G3:H3"/>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3" t="s">
        <v>2</v>
      </c>
      <c r="C4" s="1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3" t="s">
        <v>38</v>
      </c>
      <c r="CI4" s="163"/>
      <c r="CJ4" s="163"/>
      <c r="CK4" s="163"/>
      <c r="CL4" s="163"/>
    </row>
    <row r="5" spans="2:90" x14ac:dyDescent="0.55000000000000004">
      <c r="B5" t="s">
        <v>3</v>
      </c>
      <c r="C5" t="s">
        <v>1</v>
      </c>
      <c r="D5" s="163" t="s">
        <v>4</v>
      </c>
      <c r="E5" s="1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2020-02-16T05:31:52Z</dcterms:modified>
</cp:coreProperties>
</file>