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5805E61E-5C95-41EE-98EB-0FDB50542733}"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39" i="5" l="1"/>
  <c r="AS239" i="5"/>
  <c r="AQ239" i="5"/>
  <c r="AO239" i="5"/>
  <c r="AM239" i="5"/>
  <c r="AK239" i="5"/>
  <c r="AI239" i="5"/>
  <c r="CE239" i="5" s="1"/>
  <c r="AG239" i="5"/>
  <c r="CC239" i="5" s="1"/>
  <c r="AD239" i="5"/>
  <c r="CB239" i="5" s="1"/>
  <c r="AC239" i="5"/>
  <c r="AB239" i="5"/>
  <c r="AA239" i="5"/>
  <c r="P240" i="2"/>
  <c r="O240" i="2"/>
  <c r="H240" i="2"/>
  <c r="J43" i="6"/>
  <c r="Q43" i="6"/>
  <c r="P43" i="6"/>
  <c r="M240" i="2"/>
  <c r="AB240" i="2" s="1"/>
  <c r="K240" i="2"/>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C239" i="5"/>
  <c r="BA239" i="5"/>
  <c r="AZ239" i="5"/>
  <c r="AX239" i="5"/>
  <c r="C239" i="5"/>
  <c r="D239" i="5" s="1"/>
  <c r="Z239" i="5"/>
  <c r="AA240" i="2"/>
  <c r="Z240" i="2"/>
  <c r="X240" i="2"/>
  <c r="W240" i="2"/>
  <c r="V43" i="6"/>
  <c r="W43" i="6" s="1"/>
  <c r="T43" i="6"/>
  <c r="S43" i="6"/>
  <c r="U43" i="6" s="1"/>
  <c r="R43" i="6"/>
  <c r="L43" i="6"/>
  <c r="H43" i="6"/>
  <c r="AE239" i="5" l="1"/>
  <c r="BH239" i="5"/>
  <c r="I240" i="2"/>
  <c r="Y240" i="2"/>
  <c r="P239" i="2"/>
  <c r="O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B239" i="2"/>
  <c r="AA239" i="2"/>
  <c r="Z239" i="2"/>
  <c r="X239" i="2"/>
  <c r="W239" i="2"/>
  <c r="M239" i="2"/>
  <c r="K239" i="2"/>
  <c r="H239" i="2"/>
  <c r="Y239" i="2" s="1"/>
  <c r="CB238" i="5" l="1"/>
  <c r="I239" i="2"/>
  <c r="V41" i="6"/>
  <c r="W41" i="6" s="1"/>
  <c r="U41" i="6"/>
  <c r="T41" i="6"/>
  <c r="S41" i="6"/>
  <c r="R41" i="6"/>
  <c r="Q41" i="6"/>
  <c r="P41" i="6"/>
  <c r="L41" i="6"/>
  <c r="J41" i="6"/>
  <c r="H41" i="6"/>
  <c r="P238" i="2"/>
  <c r="O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B238" i="2"/>
  <c r="AA238" i="2"/>
  <c r="Z238" i="2"/>
  <c r="X238" i="2"/>
  <c r="W238" i="2"/>
  <c r="H238" i="2"/>
  <c r="K238" i="2"/>
  <c r="M238" i="2"/>
  <c r="I238" i="2" l="1"/>
  <c r="Y238" i="2"/>
  <c r="CB237" i="5"/>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B237" i="2"/>
  <c r="AA237" i="2"/>
  <c r="Z237" i="2"/>
  <c r="Y237" i="2"/>
  <c r="X237" i="2"/>
  <c r="W237" i="2"/>
  <c r="P237" i="2"/>
  <c r="O237" i="2"/>
  <c r="K237" i="2"/>
  <c r="L40" i="6"/>
  <c r="W40" i="6"/>
  <c r="V40" i="6"/>
  <c r="T40" i="6"/>
  <c r="S40" i="6"/>
  <c r="U40" i="6" s="1"/>
  <c r="R40" i="6"/>
  <c r="Q40" i="6"/>
  <c r="P40" i="6"/>
  <c r="J40" i="6"/>
  <c r="H40" i="6"/>
  <c r="M237" i="2"/>
  <c r="H237" i="2"/>
  <c r="Z236" i="5"/>
  <c r="BE236" i="5" s="1"/>
  <c r="BI236" i="5" s="1"/>
  <c r="BL236" i="5" s="1"/>
  <c r="I237" i="2" l="1"/>
  <c r="P236" i="2"/>
  <c r="O236" i="2"/>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B236" i="2"/>
  <c r="AA236" i="2"/>
  <c r="Z236" i="2"/>
  <c r="X236" i="2"/>
  <c r="W236" i="2"/>
  <c r="M236" i="2"/>
  <c r="K236" i="2"/>
  <c r="H236" i="2"/>
  <c r="Y236" i="2" s="1"/>
  <c r="I236" i="2" l="1"/>
  <c r="P235" i="2"/>
  <c r="O235" i="2"/>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B235" i="2"/>
  <c r="AA235" i="2"/>
  <c r="Z235" i="2"/>
  <c r="X235" i="2"/>
  <c r="W235" i="2"/>
  <c r="M235" i="2"/>
  <c r="K235" i="2"/>
  <c r="H235" i="2"/>
  <c r="CB234" i="5" l="1"/>
  <c r="I235" i="2"/>
  <c r="Y235" i="2"/>
  <c r="P234" i="2"/>
  <c r="O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B234" i="2"/>
  <c r="AA234" i="2"/>
  <c r="Z234" i="2"/>
  <c r="Y234" i="2"/>
  <c r="X234" i="2"/>
  <c r="W234" i="2"/>
  <c r="M234" i="2"/>
  <c r="K234" i="2"/>
  <c r="H234" i="2"/>
  <c r="I234" i="2" l="1"/>
  <c r="V36" i="6"/>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B233" i="2"/>
  <c r="AA233" i="2"/>
  <c r="Z233" i="2"/>
  <c r="Y233" i="2"/>
  <c r="X233" i="2"/>
  <c r="W233" i="2"/>
  <c r="P233" i="2"/>
  <c r="O233" i="2"/>
  <c r="M233" i="2"/>
  <c r="K233" i="2"/>
  <c r="H233" i="2"/>
  <c r="I233" i="2" l="1"/>
  <c r="AA232" i="2"/>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44"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46" i="5" l="1"/>
  <c r="AD24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45" i="5" l="1"/>
  <c r="L245"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AB182" i="2"/>
  <c r="M183" i="2"/>
  <c r="I182" i="2"/>
  <c r="Y232" i="2" l="1"/>
  <c r="AB183" i="2"/>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I231" i="2"/>
  <c r="AB232" i="2" l="1"/>
  <c r="I232" i="2"/>
</calcChain>
</file>

<file path=xl/sharedStrings.xml><?xml version="1.0" encoding="utf-8"?>
<sst xmlns="http://schemas.openxmlformats.org/spreadsheetml/2006/main" count="484" uniqueCount="275">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</sst>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国家衛健委発表に基づく感染状況!$W$27:$W$242</c:f>
              <c:numCache>
                <c:formatCode>m"月"d"日"</c:formatCode>
                <c:ptCount val="2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numCache>
            </c:numRef>
          </c:cat>
          <c:val>
            <c:numRef>
              <c:f>国家衛健委発表に基づく感染状況!$X$27:$X$242</c:f>
              <c:numCache>
                <c:formatCode>#,##0_);[Red]\(#,##0\)</c:formatCode>
                <c:ptCount val="21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国家衛健委発表に基づく感染状況!$W$27:$W$242</c:f>
              <c:numCache>
                <c:formatCode>m"月"d"日"</c:formatCode>
                <c:ptCount val="2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numCache>
            </c:numRef>
          </c:cat>
          <c:val>
            <c:numRef>
              <c:f>国家衛健委発表に基づく感染状況!$Y$27:$Y$242</c:f>
              <c:numCache>
                <c:formatCode>General</c:formatCode>
                <c:ptCount val="21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香港マカオ台湾の患者・海外輸入症例・無症状病原体保有者!$AX$169:$AX$241</c:f>
              <c:numCache>
                <c:formatCode>m"月"d"日"</c:formatCode>
                <c:ptCount val="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numCache>
            </c:numRef>
          </c:cat>
          <c:val>
            <c:numRef>
              <c:f>香港マカオ台湾の患者・海外輸入症例・無症状病原体保有者!$AY$169:$AY$241</c:f>
              <c:numCache>
                <c:formatCode>General</c:formatCode>
                <c:ptCount val="7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香港マカオ台湾の患者・海外輸入症例・無症状病原体保有者!$AX$169:$AX$241</c:f>
              <c:numCache>
                <c:formatCode>m"月"d"日"</c:formatCode>
                <c:ptCount val="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numCache>
            </c:numRef>
          </c:cat>
          <c:val>
            <c:numRef>
              <c:f>香港マカオ台湾の患者・海外輸入症例・無症状病原体保有者!$BB$169:$BB$241</c:f>
              <c:numCache>
                <c:formatCode>General</c:formatCode>
                <c:ptCount val="7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香港マカオ台湾の患者・海外輸入症例・無症状病原体保有者!$AX$169:$AX$241</c:f>
              <c:numCache>
                <c:formatCode>m"月"d"日"</c:formatCode>
                <c:ptCount val="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numCache>
            </c:numRef>
          </c:cat>
          <c:val>
            <c:numRef>
              <c:f>香港マカオ台湾の患者・海外輸入症例・無症状病原体保有者!$AZ$169:$AZ$241</c:f>
              <c:numCache>
                <c:formatCode>General</c:formatCode>
                <c:ptCount val="7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香港マカオ台湾の患者・海外輸入症例・無症状病原体保有者!$AX$169:$AX$241</c:f>
              <c:numCache>
                <c:formatCode>m"月"d"日"</c:formatCode>
                <c:ptCount val="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numCache>
            </c:numRef>
          </c:cat>
          <c:val>
            <c:numRef>
              <c:f>香港マカオ台湾の患者・海外輸入症例・無症状病原体保有者!$BC$169:$BC$241</c:f>
              <c:numCache>
                <c:formatCode>General</c:formatCode>
                <c:ptCount val="7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香港マカオ台湾の患者・海外輸入症例・無症状病原体保有者!$CE$29:$CE$242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香港マカオ台湾の患者・海外輸入症例・無症状病原体保有者!$CB$29:$CB$242</c:f>
              <c:numCache>
                <c:formatCode>General</c:formatCode>
                <c:ptCount val="21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香港マカオ台湾の患者・海外輸入症例・無症状病原体保有者!$CC$29:$CC$242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新疆の情況!$R$6:$R$45</c:f>
              <c:strCache>
                <c:ptCount val="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strCache>
            </c:strRef>
          </c:cat>
          <c:val>
            <c:numRef>
              <c:f>新疆の情況!$S$6:$S$45</c:f>
              <c:numCache>
                <c:formatCode>General</c:formatCode>
                <c:ptCount val="4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新疆の情況!$R$6:$R$45</c:f>
              <c:strCache>
                <c:ptCount val="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strCache>
            </c:strRef>
          </c:cat>
          <c:val>
            <c:numRef>
              <c:f>新疆の情況!$V$6:$V$45</c:f>
              <c:numCache>
                <c:formatCode>General</c:formatCode>
                <c:ptCount val="4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新疆の情況!$R$6:$R$45</c:f>
              <c:strCache>
                <c:ptCount val="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strCache>
            </c:strRef>
          </c:cat>
          <c:val>
            <c:numRef>
              <c:f>新疆の情況!$T$6:$T$45</c:f>
              <c:numCache>
                <c:formatCode>General</c:formatCode>
                <c:ptCount val="4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新疆の情況!$R$6:$R$45</c:f>
              <c:strCache>
                <c:ptCount val="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strCache>
            </c:strRef>
          </c:cat>
          <c:val>
            <c:numRef>
              <c:f>新疆の情況!$U$6:$U$45</c:f>
              <c:numCache>
                <c:formatCode>General</c:formatCode>
                <c:ptCount val="4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新疆の情況!$R$6:$R$45</c:f>
              <c:strCache>
                <c:ptCount val="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strCache>
            </c:strRef>
          </c:cat>
          <c:val>
            <c:numRef>
              <c:f>新疆の情況!$W$6:$W$45</c:f>
              <c:numCache>
                <c:formatCode>General</c:formatCode>
                <c:ptCount val="4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国家衛健委発表に基づく感染状況!$Z$27:$Z$242</c:f>
              <c:numCache>
                <c:formatCode>m"月"d"日"</c:formatCode>
                <c:ptCount val="2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numCache>
            </c:numRef>
          </c:cat>
          <c:val>
            <c:numRef>
              <c:f>国家衛健委発表に基づく感染状況!$AA$27:$AA$242</c:f>
              <c:numCache>
                <c:formatCode>General</c:formatCode>
                <c:ptCount val="21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国家衛健委発表に基づく感染状況!$Z$27:$Z$242</c:f>
              <c:numCache>
                <c:formatCode>m"月"d"日"</c:formatCode>
                <c:ptCount val="2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numCache>
            </c:numRef>
          </c:cat>
          <c:val>
            <c:numRef>
              <c:f>国家衛健委発表に基づく感染状況!$AB$27:$AB$242</c:f>
              <c:numCache>
                <c:formatCode>General</c:formatCode>
                <c:ptCount val="21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香港マカオ台湾の患者・海外輸入症例・無症状病原体保有者!$BE$70:$BE$242</c:f>
              <c:numCache>
                <c:formatCode>m"月"d"日"</c:formatCode>
                <c:ptCount val="17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numCache>
            </c:numRef>
          </c:cat>
          <c:val>
            <c:numRef>
              <c:f>香港マカオ台湾の患者・海外輸入症例・無症状病原体保有者!$BF$70:$BF$242</c:f>
              <c:numCache>
                <c:formatCode>General</c:formatCode>
                <c:ptCount val="17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香港マカオ台湾の患者・海外輸入症例・無症状病原体保有者!$BG$70:$BG$242</c:f>
              <c:numCache>
                <c:formatCode>m"月"d"日"</c:formatCode>
                <c:ptCount val="17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numCache>
            </c:numRef>
          </c:cat>
          <c:val>
            <c:numRef>
              <c:f>香港マカオ台湾の患者・海外輸入症例・無症状病原体保有者!$BH$70:$BH$242</c:f>
              <c:numCache>
                <c:formatCode>General</c:formatCode>
                <c:ptCount val="17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香港マカオ台湾の患者・海外輸入症例・無症状病原体保有者!$BT$29:$BT$242</c:f>
              <c:numCache>
                <c:formatCode>General</c:formatCode>
                <c:ptCount val="21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香港マカオ台湾の患者・海外輸入症例・無症状病原体保有者!$BU$29:$BU$242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香港マカオ台湾の患者・海外輸入症例・無症状病原体保有者!$BV$29:$BV$242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38079616331495292"/>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香港マカオ台湾の患者・海外輸入症例・無症状病原体保有者!$BP$29:$BP$242</c:f>
              <c:numCache>
                <c:formatCode>General</c:formatCode>
                <c:ptCount val="21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香港マカオ台湾の患者・海外輸入症例・無症状病原体保有者!$BQ$29:$BQ$242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香港マカオ台湾の患者・海外輸入症例・無症状病原体保有者!$BR$29:$BR$242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8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香港マカオ台湾の患者・海外輸入症例・無症状病原体保有者!$BX$29:$BX$242</c:f>
              <c:numCache>
                <c:formatCode>General</c:formatCode>
                <c:ptCount val="21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香港マカオ台湾の患者・海外輸入症例・無症状病原体保有者!$BY$29:$BY$242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香港マカオ台湾の患者・海外輸入症例・無症状病原体保有者!$BW$29:$BW$242</c:f>
              <c:numCache>
                <c:formatCode>m"月"d"日"</c:formatCode>
                <c:ptCount val="2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numCache>
            </c:numRef>
          </c:cat>
          <c:val>
            <c:numRef>
              <c:f>香港マカオ台湾の患者・海外輸入症例・無症状病原体保有者!$BZ$29:$BZ$242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香港マカオ台湾の患者・海外輸入症例・無症状病原体保有者!$BI$97:$BI$241</c:f>
              <c:numCache>
                <c:formatCode>m"月"d"日"</c:formatCode>
                <c:ptCount val="1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numCache>
            </c:numRef>
          </c:cat>
          <c:val>
            <c:numRef>
              <c:f>香港マカオ台湾の患者・海外輸入症例・無症状病原体保有者!$BJ$97:$BJ$241</c:f>
              <c:numCache>
                <c:formatCode>General</c:formatCode>
                <c:ptCount val="14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香港マカオ台湾の患者・海外輸入症例・無症状病原体保有者!$BI$97:$BI$241</c:f>
              <c:numCache>
                <c:formatCode>m"月"d"日"</c:formatCode>
                <c:ptCount val="1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numCache>
            </c:numRef>
          </c:cat>
          <c:val>
            <c:numRef>
              <c:f>香港マカオ台湾の患者・海外輸入症例・無症状病原体保有者!$BK$97:$BK$241</c:f>
              <c:numCache>
                <c:formatCode>General</c:formatCode>
                <c:ptCount val="14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香港マカオ台湾の患者・海外輸入症例・無症状病原体保有者!$BL$97:$BL$241</c:f>
              <c:numCache>
                <c:formatCode>m"月"d"日"</c:formatCode>
                <c:ptCount val="1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numCache>
            </c:numRef>
          </c:cat>
          <c:val>
            <c:numRef>
              <c:f>香港マカオ台湾の患者・海外輸入症例・無症状病原体保有者!$BM$97:$BM$241</c:f>
              <c:numCache>
                <c:formatCode>General</c:formatCode>
                <c:ptCount val="14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香港マカオ台湾の患者・海外輸入症例・無症状病原体保有者!$BL$97:$BL$241</c:f>
              <c:numCache>
                <c:formatCode>m"月"d"日"</c:formatCode>
                <c:ptCount val="1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numCache>
            </c:numRef>
          </c:cat>
          <c:val>
            <c:numRef>
              <c:f>香港マカオ台湾の患者・海外輸入症例・無症状病原体保有者!$BN$97:$BN$241</c:f>
              <c:numCache>
                <c:formatCode>General</c:formatCode>
                <c:ptCount val="14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51"/>
  <sheetViews>
    <sheetView tabSelected="1" workbookViewId="0">
      <pane xSplit="2" ySplit="5" topLeftCell="C231" activePane="bottomRight" state="frozen"/>
      <selection pane="topRight" activeCell="C1" sqref="C1"/>
      <selection pane="bottomLeft" activeCell="A8" sqref="A8"/>
      <selection pane="bottomRight" activeCell="B247" sqref="B24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44064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W240" si="303">+B239</f>
        <v>44062</v>
      </c>
      <c r="X239" s="122">
        <f t="shared" ref="X239" si="304">+G239</f>
        <v>7</v>
      </c>
      <c r="Y239" s="97">
        <f t="shared" ref="Y239" si="305">+H239</f>
        <v>84895</v>
      </c>
      <c r="Z239" s="123">
        <f t="shared" ref="Z239:Z240"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 si="309">+H239+G240</f>
        <v>84917</v>
      </c>
      <c r="I240" s="89">
        <f t="shared" ref="I240" si="310">+H240-M240-O240</f>
        <v>491</v>
      </c>
      <c r="J240" s="48">
        <v>-4</v>
      </c>
      <c r="K240" s="56">
        <f t="shared" ref="K240" si="311">+J240+K239</f>
        <v>20</v>
      </c>
      <c r="L240" s="48">
        <v>0</v>
      </c>
      <c r="M240" s="89">
        <f t="shared" ref="M240" si="312">+L240+M239</f>
        <v>4634</v>
      </c>
      <c r="N240" s="48">
        <v>47</v>
      </c>
      <c r="O240" s="89">
        <f t="shared" ref="O240" si="313">+N240+O239</f>
        <v>79792</v>
      </c>
      <c r="P240" s="111">
        <f t="shared" ref="P240"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1" x14ac:dyDescent="0.55000000000000004">
      <c r="B241" s="77"/>
      <c r="C241" s="59"/>
      <c r="D241" s="49"/>
      <c r="E241" s="61"/>
      <c r="F241" s="60"/>
      <c r="G241" s="59"/>
      <c r="H241" s="61"/>
      <c r="I241" s="55"/>
      <c r="J241" s="59"/>
      <c r="K241" s="61"/>
      <c r="L241" s="59"/>
      <c r="M241" s="61"/>
      <c r="N241" s="48"/>
      <c r="O241" s="60"/>
      <c r="P241" s="124"/>
      <c r="Q241" s="60"/>
      <c r="R241" s="48"/>
      <c r="S241" s="60"/>
      <c r="T241" s="60"/>
      <c r="U241" s="78"/>
    </row>
    <row r="242" spans="2:21" ht="9.5" customHeight="1" thickBot="1" x14ac:dyDescent="0.6">
      <c r="B242" s="66"/>
      <c r="C242" s="79"/>
      <c r="D242" s="80"/>
      <c r="E242" s="82"/>
      <c r="F242" s="95"/>
      <c r="G242" s="79"/>
      <c r="H242" s="82"/>
      <c r="I242" s="82"/>
      <c r="J242" s="79"/>
      <c r="K242" s="82"/>
      <c r="L242" s="79"/>
      <c r="M242" s="82"/>
      <c r="N242" s="83"/>
      <c r="O242" s="81"/>
      <c r="P242" s="94"/>
      <c r="Q242" s="95"/>
      <c r="R242" s="120"/>
      <c r="S242" s="95"/>
      <c r="T242" s="95"/>
      <c r="U242" s="67"/>
    </row>
    <row r="244" spans="2:21" ht="13" customHeight="1" x14ac:dyDescent="0.55000000000000004">
      <c r="E244" s="112"/>
      <c r="F244" s="113"/>
      <c r="G244" s="112" t="s">
        <v>80</v>
      </c>
      <c r="H244" s="113"/>
      <c r="I244" s="113"/>
      <c r="J244" s="113"/>
      <c r="U244" s="72"/>
    </row>
    <row r="245" spans="2:21" ht="13" customHeight="1" x14ac:dyDescent="0.55000000000000004">
      <c r="E245" s="112" t="s">
        <v>98</v>
      </c>
      <c r="F245" s="113"/>
      <c r="G245" s="262" t="s">
        <v>79</v>
      </c>
      <c r="H245" s="263"/>
      <c r="I245" s="112" t="s">
        <v>106</v>
      </c>
      <c r="J245" s="113"/>
    </row>
    <row r="246" spans="2:21" ht="13" customHeight="1" x14ac:dyDescent="0.55000000000000004">
      <c r="B246" s="130">
        <v>1</v>
      </c>
      <c r="E246" s="114" t="s">
        <v>108</v>
      </c>
      <c r="F246" s="113"/>
      <c r="G246" s="115"/>
      <c r="H246" s="115"/>
      <c r="I246" s="112" t="s">
        <v>107</v>
      </c>
      <c r="J246" s="113"/>
    </row>
    <row r="247" spans="2:21" ht="18.5" customHeight="1" x14ac:dyDescent="0.55000000000000004">
      <c r="E247" s="112" t="s">
        <v>96</v>
      </c>
      <c r="F247" s="113"/>
      <c r="G247" s="112" t="s">
        <v>97</v>
      </c>
      <c r="H247" s="113"/>
      <c r="I247" s="113"/>
      <c r="J247" s="113"/>
    </row>
    <row r="248" spans="2:21" ht="13" customHeight="1" x14ac:dyDescent="0.55000000000000004">
      <c r="E248" s="112" t="s">
        <v>98</v>
      </c>
      <c r="F248" s="113"/>
      <c r="G248" s="112" t="s">
        <v>99</v>
      </c>
      <c r="H248" s="113"/>
      <c r="I248" s="113"/>
      <c r="J248" s="113"/>
    </row>
    <row r="249" spans="2:21" ht="13" customHeight="1" x14ac:dyDescent="0.55000000000000004">
      <c r="E249" s="112" t="s">
        <v>98</v>
      </c>
      <c r="F249" s="113"/>
      <c r="G249" s="112" t="s">
        <v>100</v>
      </c>
      <c r="H249" s="113"/>
      <c r="I249" s="113"/>
      <c r="J249" s="113"/>
    </row>
    <row r="250" spans="2:21" ht="13" customHeight="1" x14ac:dyDescent="0.55000000000000004">
      <c r="E250" s="112" t="s">
        <v>101</v>
      </c>
      <c r="F250" s="113"/>
      <c r="G250" s="112" t="s">
        <v>102</v>
      </c>
      <c r="H250" s="113"/>
      <c r="I250" s="113"/>
      <c r="J250" s="113"/>
    </row>
    <row r="251" spans="2:21" ht="13" customHeight="1" x14ac:dyDescent="0.55000000000000004">
      <c r="E251" s="112" t="s">
        <v>103</v>
      </c>
      <c r="F251" s="113"/>
      <c r="G251" s="112" t="s">
        <v>104</v>
      </c>
      <c r="H251" s="113"/>
      <c r="I251" s="113"/>
      <c r="J251" s="113"/>
    </row>
  </sheetData>
  <mergeCells count="12">
    <mergeCell ref="G245:H24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46"/>
  <sheetViews>
    <sheetView topLeftCell="A5" zoomScale="96" zoomScaleNormal="96" workbookViewId="0">
      <pane xSplit="1" ySplit="3" topLeftCell="H233" activePane="bottomRight" state="frozen"/>
      <selection activeCell="A5" sqref="A5"/>
      <selection pane="topRight" activeCell="B5" sqref="B5"/>
      <selection pane="bottomLeft" activeCell="A8" sqref="A8"/>
      <selection pane="bottomRight" activeCell="Z233" sqref="Z23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2" t="s">
        <v>130</v>
      </c>
      <c r="C4" s="293"/>
      <c r="D4" s="293"/>
      <c r="E4" s="293"/>
      <c r="F4" s="293"/>
      <c r="G4" s="293"/>
      <c r="H4" s="293"/>
      <c r="I4" s="293"/>
      <c r="J4" s="293"/>
      <c r="K4" s="294"/>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5" t="s">
        <v>76</v>
      </c>
      <c r="B5" s="299" t="s">
        <v>134</v>
      </c>
      <c r="C5" s="297"/>
      <c r="D5" s="297"/>
      <c r="E5" s="297"/>
      <c r="F5" s="300" t="s">
        <v>135</v>
      </c>
      <c r="G5" s="297" t="s">
        <v>131</v>
      </c>
      <c r="H5" s="297"/>
      <c r="I5" s="297"/>
      <c r="J5" s="297" t="s">
        <v>132</v>
      </c>
      <c r="K5" s="298"/>
      <c r="L5" s="284" t="s">
        <v>69</v>
      </c>
      <c r="M5" s="285"/>
      <c r="N5" s="288" t="s">
        <v>9</v>
      </c>
      <c r="O5" s="289"/>
      <c r="P5" s="316" t="s">
        <v>128</v>
      </c>
      <c r="Q5" s="317"/>
      <c r="R5" s="317"/>
      <c r="S5" s="318"/>
      <c r="T5" s="324" t="s">
        <v>88</v>
      </c>
      <c r="U5" s="325"/>
      <c r="V5" s="325"/>
      <c r="W5" s="325"/>
      <c r="X5" s="326"/>
      <c r="Y5" s="131"/>
      <c r="Z5" s="295" t="s">
        <v>76</v>
      </c>
      <c r="AA5" s="336" t="s">
        <v>161</v>
      </c>
      <c r="AB5" s="337"/>
      <c r="AC5" s="338"/>
      <c r="AD5" s="332" t="s">
        <v>142</v>
      </c>
      <c r="AE5" s="333"/>
      <c r="AF5" s="311"/>
      <c r="AG5" s="311"/>
      <c r="AH5" s="311"/>
      <c r="AI5" s="311"/>
      <c r="AJ5" s="334"/>
      <c r="AK5" s="310" t="s">
        <v>143</v>
      </c>
      <c r="AL5" s="311"/>
      <c r="AM5" s="311"/>
      <c r="AN5" s="311"/>
      <c r="AO5" s="311"/>
      <c r="AP5" s="312"/>
      <c r="AQ5" s="310" t="s">
        <v>144</v>
      </c>
      <c r="AR5" s="311"/>
      <c r="AS5" s="311"/>
      <c r="AT5" s="311"/>
      <c r="AU5" s="311"/>
      <c r="AV5" s="322"/>
    </row>
    <row r="6" spans="1:83" ht="18" customHeight="1" x14ac:dyDescent="0.55000000000000004">
      <c r="A6" s="295"/>
      <c r="B6" s="303" t="s">
        <v>148</v>
      </c>
      <c r="C6" s="304"/>
      <c r="D6" s="307" t="s">
        <v>86</v>
      </c>
      <c r="E6" s="305" t="s">
        <v>136</v>
      </c>
      <c r="F6" s="301"/>
      <c r="G6" s="307" t="s">
        <v>133</v>
      </c>
      <c r="H6" s="307" t="s">
        <v>9</v>
      </c>
      <c r="I6" s="307" t="s">
        <v>86</v>
      </c>
      <c r="J6" s="307" t="s">
        <v>133</v>
      </c>
      <c r="K6" s="308" t="s">
        <v>9</v>
      </c>
      <c r="L6" s="286"/>
      <c r="M6" s="287"/>
      <c r="N6" s="290"/>
      <c r="O6" s="291"/>
      <c r="P6" s="319"/>
      <c r="Q6" s="320"/>
      <c r="R6" s="320"/>
      <c r="S6" s="321"/>
      <c r="T6" s="327"/>
      <c r="U6" s="328"/>
      <c r="V6" s="328"/>
      <c r="W6" s="328"/>
      <c r="X6" s="329"/>
      <c r="Y6" s="131"/>
      <c r="Z6" s="295"/>
      <c r="AA6" s="339"/>
      <c r="AB6" s="340"/>
      <c r="AC6" s="341"/>
      <c r="AD6" s="330" t="s">
        <v>141</v>
      </c>
      <c r="AE6" s="331"/>
      <c r="AF6" s="314"/>
      <c r="AG6" s="314" t="s">
        <v>140</v>
      </c>
      <c r="AH6" s="314"/>
      <c r="AI6" s="314" t="s">
        <v>132</v>
      </c>
      <c r="AJ6" s="335"/>
      <c r="AK6" s="313" t="s">
        <v>141</v>
      </c>
      <c r="AL6" s="314"/>
      <c r="AM6" s="314" t="s">
        <v>140</v>
      </c>
      <c r="AN6" s="314"/>
      <c r="AO6" s="314" t="s">
        <v>132</v>
      </c>
      <c r="AP6" s="315"/>
      <c r="AQ6" s="313" t="s">
        <v>141</v>
      </c>
      <c r="AR6" s="314"/>
      <c r="AS6" s="314" t="s">
        <v>140</v>
      </c>
      <c r="AT6" s="314"/>
      <c r="AU6" s="314" t="s">
        <v>132</v>
      </c>
      <c r="AV6" s="323"/>
      <c r="AY6" s="45" t="s">
        <v>178</v>
      </c>
      <c r="AZ6" s="45" t="s">
        <v>179</v>
      </c>
      <c r="BB6" s="45" t="s">
        <v>177</v>
      </c>
      <c r="BC6" t="s">
        <v>180</v>
      </c>
      <c r="BE6" t="s">
        <v>162</v>
      </c>
      <c r="BG6" t="s">
        <v>162</v>
      </c>
      <c r="BI6" t="s">
        <v>164</v>
      </c>
      <c r="BP6" t="s">
        <v>142</v>
      </c>
      <c r="BT6" t="s">
        <v>143</v>
      </c>
      <c r="BX6" t="s">
        <v>144</v>
      </c>
      <c r="CA6" t="s">
        <v>142</v>
      </c>
    </row>
    <row r="7" spans="1:83" ht="36.5" thickBot="1" x14ac:dyDescent="0.6">
      <c r="A7" s="296"/>
      <c r="B7" s="141" t="s">
        <v>133</v>
      </c>
      <c r="C7" s="133" t="s">
        <v>9</v>
      </c>
      <c r="D7" s="302"/>
      <c r="E7" s="306"/>
      <c r="F7" s="302"/>
      <c r="G7" s="302"/>
      <c r="H7" s="302"/>
      <c r="I7" s="302"/>
      <c r="J7" s="302"/>
      <c r="K7" s="30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29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3" t="s">
        <v>176</v>
      </c>
      <c r="AY7" s="283"/>
      <c r="AZ7" s="283"/>
      <c r="BA7" s="283"/>
      <c r="BB7" s="28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39"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39"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1">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9">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7">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9">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7">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9">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7">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9">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7">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9">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7">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9">
        <v>50</v>
      </c>
      <c r="Z238" s="75">
        <f t="shared" ref="Z238:Z239"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7">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9">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7">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c r="B240" s="241"/>
      <c r="C240" s="155"/>
      <c r="D240" s="155"/>
      <c r="E240" s="147"/>
      <c r="F240" s="147"/>
      <c r="G240" s="147"/>
      <c r="H240" s="135"/>
      <c r="I240" s="147"/>
      <c r="J240" s="135"/>
      <c r="K240" s="42"/>
      <c r="L240" s="146"/>
      <c r="M240" s="147"/>
      <c r="N240" s="135"/>
      <c r="O240" s="135"/>
      <c r="P240" s="147"/>
      <c r="Q240" s="147"/>
      <c r="R240" s="135"/>
      <c r="S240" s="135"/>
      <c r="T240" s="147"/>
      <c r="U240" s="147"/>
      <c r="V240" s="135"/>
      <c r="W240" s="42"/>
      <c r="X240" s="148"/>
      <c r="Z240" s="75"/>
      <c r="AA240" s="231"/>
      <c r="AB240" s="231"/>
      <c r="AC240" s="232"/>
      <c r="AD240" s="184"/>
      <c r="AE240" s="244"/>
      <c r="AF240" s="156"/>
      <c r="AG240" s="185"/>
      <c r="AH240" s="156"/>
      <c r="AI240" s="185"/>
      <c r="AJ240" s="186"/>
      <c r="AK240" s="187"/>
      <c r="AL240" s="156"/>
      <c r="AM240" s="185"/>
      <c r="AN240" s="156"/>
      <c r="AO240" s="185"/>
      <c r="AP240" s="188"/>
      <c r="AQ240" s="187"/>
      <c r="AR240" s="156"/>
      <c r="AS240" s="185"/>
      <c r="AT240" s="156"/>
      <c r="AU240" s="185"/>
      <c r="AV240" s="189"/>
      <c r="AW240" s="257"/>
      <c r="AX240" s="238"/>
      <c r="AY240" s="6"/>
      <c r="AZ240" s="239"/>
      <c r="BA240" s="239"/>
      <c r="BB240" s="130"/>
      <c r="BC240" s="27"/>
      <c r="BD240" s="239"/>
      <c r="BE240" s="230"/>
      <c r="BF240" s="132"/>
      <c r="BG240" s="230"/>
      <c r="BH240" s="132"/>
      <c r="BI240" s="1"/>
      <c r="BL240" s="1"/>
      <c r="BO240" s="258"/>
      <c r="BS240" s="258"/>
      <c r="BW240" s="258"/>
      <c r="CA240" s="258"/>
      <c r="CD240" s="258"/>
    </row>
    <row r="241" spans="1:71" ht="18" customHeight="1" x14ac:dyDescent="0.55000000000000004">
      <c r="A241" s="180"/>
      <c r="B241" s="147"/>
      <c r="C241" s="155"/>
      <c r="D241" s="155"/>
      <c r="E241" s="147"/>
      <c r="F241" s="147"/>
      <c r="G241" s="147"/>
      <c r="H241" s="135"/>
      <c r="I241" s="147"/>
      <c r="J241" s="135"/>
      <c r="K241" s="42"/>
      <c r="L241" s="146"/>
      <c r="M241" s="147"/>
      <c r="N241" s="135"/>
      <c r="O241" s="135"/>
      <c r="P241" s="147"/>
      <c r="Q241" s="147"/>
      <c r="R241" s="135"/>
      <c r="S241" s="135"/>
      <c r="T241" s="147"/>
      <c r="U241" s="147"/>
      <c r="V241" s="135"/>
      <c r="W241" s="42"/>
      <c r="X241" s="148"/>
      <c r="Z241" s="75"/>
      <c r="AA241" s="231"/>
      <c r="AB241" s="231"/>
      <c r="AC241" s="232"/>
      <c r="AD241" s="184"/>
      <c r="AE241" s="244"/>
      <c r="AF241" s="156"/>
      <c r="AG241" s="185"/>
      <c r="AH241" s="156"/>
      <c r="AI241" s="185"/>
      <c r="AJ241" s="186"/>
      <c r="AK241" s="187"/>
      <c r="AL241" s="156"/>
      <c r="AM241" s="185"/>
      <c r="AN241" s="156"/>
      <c r="AO241" s="185"/>
      <c r="AP241" s="188"/>
      <c r="AQ241" s="187"/>
      <c r="AR241" s="156"/>
      <c r="AS241" s="185"/>
      <c r="AT241" s="156"/>
      <c r="AU241" s="185"/>
      <c r="AV241" s="189"/>
      <c r="AX241"/>
      <c r="AY241"/>
      <c r="AZ241"/>
      <c r="BB241"/>
      <c r="BP241" s="45"/>
      <c r="BQ241" s="45"/>
      <c r="BR241" s="45"/>
      <c r="BS241" s="45"/>
    </row>
    <row r="242" spans="1:71" ht="7" customHeight="1" thickBot="1" x14ac:dyDescent="0.6">
      <c r="A242" s="66"/>
      <c r="B242" s="146"/>
      <c r="C242" s="155"/>
      <c r="D242" s="147"/>
      <c r="E242" s="147"/>
      <c r="F242" s="147"/>
      <c r="G242" s="147"/>
      <c r="H242" s="135"/>
      <c r="I242" s="147"/>
      <c r="J242" s="135"/>
      <c r="K242" s="148"/>
      <c r="L242" s="146"/>
      <c r="M242" s="147"/>
      <c r="N242" s="135"/>
      <c r="O242" s="135"/>
      <c r="P242" s="147"/>
      <c r="Q242" s="147"/>
      <c r="R242" s="135"/>
      <c r="S242" s="135"/>
      <c r="T242" s="147"/>
      <c r="U242" s="147"/>
      <c r="V242" s="135"/>
      <c r="W242" s="42"/>
      <c r="X242" s="148"/>
      <c r="Z242" s="66"/>
      <c r="AA242" s="64"/>
      <c r="AB242" s="64"/>
      <c r="AC242" s="64"/>
      <c r="AD242" s="184"/>
      <c r="AE242" s="244"/>
      <c r="AF242" s="156"/>
      <c r="AG242" s="185"/>
      <c r="AH242" s="156"/>
      <c r="AI242" s="185"/>
      <c r="AJ242" s="186"/>
      <c r="AK242" s="187"/>
      <c r="AL242" s="156"/>
      <c r="AM242" s="185"/>
      <c r="AN242" s="156"/>
      <c r="AO242" s="185"/>
      <c r="AP242" s="188"/>
      <c r="AQ242" s="187"/>
      <c r="AR242" s="156"/>
      <c r="AS242" s="185"/>
      <c r="AT242" s="156"/>
      <c r="AU242" s="185"/>
      <c r="AV242" s="189"/>
    </row>
    <row r="243" spans="1:71" x14ac:dyDescent="0.55000000000000004">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row>
    <row r="244" spans="1:71" x14ac:dyDescent="0.55000000000000004">
      <c r="BB244" s="45">
        <f>219-172</f>
        <v>47</v>
      </c>
    </row>
    <row r="245" spans="1:71" x14ac:dyDescent="0.55000000000000004">
      <c r="L245">
        <f>SUM(L97:L244)</f>
        <v>3302</v>
      </c>
      <c r="P245">
        <f>SUM(P97:P244)</f>
        <v>544</v>
      </c>
      <c r="AD245">
        <f>SUM(AD188:AD194)</f>
        <v>82</v>
      </c>
    </row>
    <row r="246" spans="1:71" x14ac:dyDescent="0.55000000000000004">
      <c r="A246" s="130"/>
      <c r="Z246" s="130"/>
      <c r="AA246" s="130"/>
      <c r="AB246" s="130"/>
      <c r="AC246" s="130"/>
      <c r="AF246">
        <f>SUM(AD188:AD241)</f>
        <v>3401</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45"/>
  <sheetViews>
    <sheetView topLeftCell="A2" workbookViewId="0">
      <pane xSplit="2" ySplit="2" topLeftCell="C36" activePane="bottomRight" state="frozen"/>
      <selection activeCell="O24" sqref="O24"/>
      <selection pane="topRight" activeCell="O24" sqref="O24"/>
      <selection pane="bottomLeft" activeCell="O24" sqref="O24"/>
      <selection pane="bottomRight" activeCell="D48" sqref="D48"/>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R43" si="135">+F42</f>
        <v>44062</v>
      </c>
      <c r="S42" s="5">
        <f t="shared" ref="S42" si="136">+G42</f>
        <v>0</v>
      </c>
      <c r="T42" s="27">
        <f t="shared" ref="T42" si="137">+H42</f>
        <v>903</v>
      </c>
      <c r="U42" s="249">
        <f t="shared" ref="U42" si="138">+U41+S42-I42</f>
        <v>302</v>
      </c>
      <c r="V42" s="5">
        <f t="shared" ref="V42:V43" si="139">+M42</f>
        <v>0</v>
      </c>
      <c r="W42" s="251">
        <f t="shared" ref="W42" si="140">+W41+V42-N42-O42</f>
        <v>105</v>
      </c>
    </row>
    <row r="43" spans="1:23" x14ac:dyDescent="0.55000000000000004">
      <c r="A43">
        <v>39</v>
      </c>
      <c r="B43" s="250"/>
      <c r="C43" s="45" t="s">
        <v>273</v>
      </c>
      <c r="D43" t="s">
        <v>274</v>
      </c>
      <c r="E43">
        <v>24</v>
      </c>
      <c r="F43" s="1">
        <v>44063</v>
      </c>
      <c r="G43" s="130">
        <v>0</v>
      </c>
      <c r="H43" s="249">
        <f t="shared" ref="H43"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 si="145">+F43</f>
        <v>44063</v>
      </c>
      <c r="S43" s="5">
        <f t="shared" ref="S43" si="146">+G43</f>
        <v>0</v>
      </c>
      <c r="T43" s="27">
        <f t="shared" ref="T43" si="147">+H43</f>
        <v>903</v>
      </c>
      <c r="U43" s="249">
        <f t="shared" ref="U43" si="148">+U42+S43-I43</f>
        <v>274</v>
      </c>
      <c r="V43" s="5">
        <f t="shared" ref="V43" si="149">+M43</f>
        <v>0</v>
      </c>
      <c r="W43" s="251">
        <f t="shared" ref="W43" si="150">+W42+V43-N43-O43</f>
        <v>93</v>
      </c>
    </row>
    <row r="44" spans="1:23" x14ac:dyDescent="0.55000000000000004">
      <c r="B44" s="250"/>
      <c r="C44" s="45"/>
      <c r="F44" s="1"/>
      <c r="G44" s="130"/>
      <c r="H44" s="249"/>
      <c r="I44" s="130"/>
      <c r="J44" s="254"/>
      <c r="K44" s="5"/>
      <c r="L44" s="254"/>
      <c r="M44" s="130"/>
      <c r="N44" s="5"/>
      <c r="O44" s="6"/>
      <c r="P44" s="240"/>
      <c r="Q44" s="255"/>
      <c r="R44" s="1"/>
      <c r="S44" s="5"/>
      <c r="T44" s="27"/>
      <c r="U44" s="249"/>
      <c r="V44" s="5"/>
      <c r="W44" s="251"/>
    </row>
    <row r="45"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2" zoomScale="70" zoomScaleNormal="70" workbookViewId="0">
      <selection activeCell="R77" sqref="R77"/>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2020-08-21T05:06:59Z</dcterms:modified>
</cp:coreProperties>
</file>