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これで行こう中国衛生健康委\感染症\肺炎\武漢市原因不明の肺炎\"/>
    </mc:Choice>
  </mc:AlternateContent>
  <xr:revisionPtr revIDLastSave="0" documentId="13_ncr:1_{4C4FD0D5-1129-4058-BC3D-AB6F6ECEFF13}" xr6:coauthVersionLast="45" xr6:coauthVersionMax="45" xr10:uidLastSave="{00000000-0000-0000-0000-000000000000}"/>
  <bookViews>
    <workbookView xWindow="-110" yWindow="-110" windowWidth="19420" windowHeight="9600" tabRatio="641" activeTab="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29" i="2" l="1"/>
  <c r="AA229" i="2"/>
  <c r="Z229" i="2"/>
  <c r="Y229" i="2"/>
  <c r="X229" i="2"/>
  <c r="W229" i="2"/>
  <c r="P229" i="2"/>
  <c r="O229" i="2"/>
  <c r="M229" i="2"/>
  <c r="K229" i="2"/>
  <c r="H229" i="2"/>
  <c r="C228" i="5"/>
  <c r="D228" i="5" s="1"/>
  <c r="CE228" i="5"/>
  <c r="CD228" i="5"/>
  <c r="CC228" i="5"/>
  <c r="CB228" i="5"/>
  <c r="CA228" i="5"/>
  <c r="BZ228" i="5"/>
  <c r="BY228" i="5"/>
  <c r="BX228" i="5"/>
  <c r="BW228" i="5"/>
  <c r="BV228" i="5"/>
  <c r="BU228" i="5"/>
  <c r="BT228" i="5"/>
  <c r="BS228" i="5"/>
  <c r="BR228" i="5"/>
  <c r="BQ228" i="5"/>
  <c r="BP228" i="5"/>
  <c r="BO228" i="5"/>
  <c r="BL228" i="5"/>
  <c r="BK228" i="5"/>
  <c r="BN228" i="5" s="1"/>
  <c r="BJ228" i="5"/>
  <c r="BM228" i="5" s="1"/>
  <c r="BI228" i="5"/>
  <c r="BG228" i="5"/>
  <c r="BF228" i="5"/>
  <c r="BE228" i="5"/>
  <c r="BD228" i="5"/>
  <c r="BC228" i="5"/>
  <c r="BA228" i="5"/>
  <c r="AZ228" i="5"/>
  <c r="AU228" i="5"/>
  <c r="AS228" i="5"/>
  <c r="AQ228" i="5"/>
  <c r="AO228" i="5"/>
  <c r="AM228" i="5"/>
  <c r="AK228" i="5"/>
  <c r="AI228" i="5"/>
  <c r="AG228" i="5"/>
  <c r="Q32" i="6"/>
  <c r="P32" i="6"/>
  <c r="L32" i="6"/>
  <c r="J32" i="6"/>
  <c r="U32" i="6"/>
  <c r="V32" i="6" s="1"/>
  <c r="S32" i="6"/>
  <c r="T32" i="6" s="1"/>
  <c r="R32" i="6"/>
  <c r="I229" i="2" l="1"/>
  <c r="BH228" i="5"/>
  <c r="AD228" i="5"/>
  <c r="AE228" i="5" s="1"/>
  <c r="AC228" i="5"/>
  <c r="AB228" i="5"/>
  <c r="AA228" i="5"/>
  <c r="Z228" i="5"/>
  <c r="AX228" i="5"/>
  <c r="P228" i="2" l="1"/>
  <c r="O228" i="2"/>
  <c r="V31" i="6"/>
  <c r="U31" i="6"/>
  <c r="S31" i="6"/>
  <c r="T31" i="6" s="1"/>
  <c r="R31" i="6"/>
  <c r="Q31" i="6"/>
  <c r="P31" i="6"/>
  <c r="L31" i="6"/>
  <c r="J31" i="6"/>
  <c r="CE227" i="5"/>
  <c r="CD227" i="5"/>
  <c r="CA227" i="5"/>
  <c r="BZ227" i="5"/>
  <c r="BY227" i="5"/>
  <c r="BX227" i="5"/>
  <c r="BW227" i="5"/>
  <c r="BV227" i="5"/>
  <c r="BU227" i="5"/>
  <c r="BT227" i="5"/>
  <c r="BS227" i="5"/>
  <c r="BR227" i="5"/>
  <c r="BQ227" i="5"/>
  <c r="BP227" i="5"/>
  <c r="BO227" i="5"/>
  <c r="BM227" i="5"/>
  <c r="BK227" i="5"/>
  <c r="BN227" i="5" s="1"/>
  <c r="BJ227" i="5"/>
  <c r="BG227" i="5"/>
  <c r="BF227" i="5"/>
  <c r="BE227" i="5"/>
  <c r="BI227" i="5" s="1"/>
  <c r="BL227" i="5" s="1"/>
  <c r="BD227" i="5"/>
  <c r="BC227" i="5"/>
  <c r="BA227" i="5"/>
  <c r="AZ227" i="5"/>
  <c r="AX227" i="5"/>
  <c r="AU227" i="5"/>
  <c r="AS227" i="5"/>
  <c r="AQ227" i="5"/>
  <c r="AO227" i="5"/>
  <c r="AM227" i="5"/>
  <c r="AK227" i="5"/>
  <c r="AI227" i="5"/>
  <c r="AG227" i="5"/>
  <c r="CC227" i="5" s="1"/>
  <c r="AD227" i="5"/>
  <c r="CB227" i="5" s="1"/>
  <c r="AC227" i="5"/>
  <c r="AB227" i="5"/>
  <c r="AA227" i="5"/>
  <c r="C227" i="5"/>
  <c r="D227" i="5" s="1"/>
  <c r="Z227" i="5"/>
  <c r="AB228" i="2"/>
  <c r="AA228" i="2"/>
  <c r="Z228" i="2"/>
  <c r="Y228" i="2"/>
  <c r="X228" i="2"/>
  <c r="W228" i="2"/>
  <c r="M228" i="2"/>
  <c r="K228" i="2"/>
  <c r="H228" i="2"/>
  <c r="I228" i="2" s="1"/>
  <c r="AE227" i="5" l="1"/>
  <c r="BH227" i="5"/>
  <c r="U30" i="6"/>
  <c r="V30" i="6" s="1"/>
  <c r="T30" i="6"/>
  <c r="S30" i="6"/>
  <c r="R30" i="6"/>
  <c r="Q30" i="6"/>
  <c r="P30" i="6"/>
  <c r="L30" i="6"/>
  <c r="J30" i="6"/>
  <c r="CD226" i="5"/>
  <c r="CA226" i="5"/>
  <c r="BZ226" i="5"/>
  <c r="BY226" i="5"/>
  <c r="BX226" i="5"/>
  <c r="BW226" i="5"/>
  <c r="BV226" i="5"/>
  <c r="BU226" i="5"/>
  <c r="BT226" i="5"/>
  <c r="BS226" i="5"/>
  <c r="BR226" i="5"/>
  <c r="BQ226" i="5"/>
  <c r="BP226" i="5"/>
  <c r="BO226" i="5"/>
  <c r="BM226" i="5"/>
  <c r="BK226" i="5"/>
  <c r="BN226" i="5" s="1"/>
  <c r="BJ226" i="5"/>
  <c r="BG226" i="5"/>
  <c r="BF226" i="5"/>
  <c r="BE226" i="5"/>
  <c r="BI226" i="5" s="1"/>
  <c r="BL226" i="5" s="1"/>
  <c r="BD226" i="5"/>
  <c r="BC226" i="5"/>
  <c r="BA226" i="5"/>
  <c r="AZ226" i="5"/>
  <c r="AX226" i="5"/>
  <c r="AU226" i="5"/>
  <c r="AS226" i="5"/>
  <c r="AQ226" i="5"/>
  <c r="AO226" i="5"/>
  <c r="AM226" i="5"/>
  <c r="AK226" i="5"/>
  <c r="AI226" i="5"/>
  <c r="CE226" i="5" s="1"/>
  <c r="AG226" i="5"/>
  <c r="CC226" i="5" s="1"/>
  <c r="AD226" i="5"/>
  <c r="CB226" i="5" s="1"/>
  <c r="AC226" i="5"/>
  <c r="AB226" i="5"/>
  <c r="AA226" i="5"/>
  <c r="C226" i="5"/>
  <c r="D226" i="5" s="1"/>
  <c r="Z226" i="5"/>
  <c r="BH226" i="5" l="1"/>
  <c r="AE226" i="5"/>
  <c r="AB227" i="2" l="1"/>
  <c r="AA227" i="2"/>
  <c r="Z227" i="2"/>
  <c r="X227" i="2"/>
  <c r="W227" i="2"/>
  <c r="P227" i="2"/>
  <c r="O227" i="2"/>
  <c r="M227" i="2"/>
  <c r="K227" i="2"/>
  <c r="H227" i="2"/>
  <c r="Y227" i="2" s="1"/>
  <c r="I227" i="2" l="1"/>
  <c r="U29" i="6"/>
  <c r="V29" i="6" s="1"/>
  <c r="T29" i="6"/>
  <c r="S29" i="6"/>
  <c r="R29" i="6"/>
  <c r="Q29" i="6"/>
  <c r="P29" i="6"/>
  <c r="L29" i="6"/>
  <c r="J29" i="6"/>
  <c r="P226" i="2"/>
  <c r="O226" i="2"/>
  <c r="AB226" i="2"/>
  <c r="AA226" i="2"/>
  <c r="Z226" i="2"/>
  <c r="X226" i="2"/>
  <c r="W226" i="2"/>
  <c r="M226" i="2"/>
  <c r="K226" i="2"/>
  <c r="H226" i="2"/>
  <c r="Y226" i="2" s="1"/>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AE225" i="5" l="1"/>
  <c r="BH225" i="5"/>
  <c r="I226" i="2"/>
  <c r="U28" i="6"/>
  <c r="V28" i="6" s="1"/>
  <c r="T28" i="6"/>
  <c r="S28" i="6"/>
  <c r="R28" i="6"/>
  <c r="Q28" i="6"/>
  <c r="P28" i="6"/>
  <c r="L28" i="6"/>
  <c r="J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V27" i="6" l="1"/>
  <c r="U27" i="6"/>
  <c r="T27" i="6"/>
  <c r="S27" i="6"/>
  <c r="R27" i="6"/>
  <c r="Q27" i="6"/>
  <c r="P27" i="6"/>
  <c r="L27" i="6"/>
  <c r="J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U26" i="6"/>
  <c r="S26" i="6"/>
  <c r="T26" i="6" s="1"/>
  <c r="Q26" i="6"/>
  <c r="P26" i="6"/>
  <c r="L26" i="6"/>
  <c r="J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T25" i="6"/>
  <c r="U25" i="6"/>
  <c r="V25" i="6" s="1"/>
  <c r="S25" i="6"/>
  <c r="R25" i="6"/>
  <c r="P25" i="6"/>
  <c r="Q25" i="6"/>
  <c r="L25" i="6"/>
  <c r="J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U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U23" i="6" l="1"/>
  <c r="S23" i="6"/>
  <c r="R23" i="6"/>
  <c r="U22" i="6"/>
  <c r="S22" i="6"/>
  <c r="R22" i="6"/>
  <c r="U21" i="6"/>
  <c r="S21" i="6"/>
  <c r="R21" i="6"/>
  <c r="U20" i="6"/>
  <c r="S20" i="6"/>
  <c r="R20" i="6"/>
  <c r="U19" i="6"/>
  <c r="S19" i="6"/>
  <c r="R19" i="6"/>
  <c r="U18" i="6"/>
  <c r="S18" i="6"/>
  <c r="R18" i="6"/>
  <c r="L18" i="6"/>
  <c r="L19" i="6" s="1"/>
  <c r="L20" i="6" s="1"/>
  <c r="L21" i="6" s="1"/>
  <c r="L22" i="6" s="1"/>
  <c r="L23" i="6" s="1"/>
  <c r="L24" i="6" s="1"/>
  <c r="J18" i="6"/>
  <c r="J19" i="6" s="1"/>
  <c r="J20" i="6" s="1"/>
  <c r="J21" i="6" s="1"/>
  <c r="J22" i="6" s="1"/>
  <c r="J23" i="6" s="1"/>
  <c r="J24" i="6" s="1"/>
  <c r="U17" i="6"/>
  <c r="S17" i="6"/>
  <c r="R17" i="6"/>
  <c r="U16" i="6"/>
  <c r="R16" i="6"/>
  <c r="U10" i="6"/>
  <c r="V7" i="6"/>
  <c r="V8" i="6" s="1"/>
  <c r="V9" i="6" s="1"/>
  <c r="T7" i="6"/>
  <c r="T8" i="6" s="1"/>
  <c r="T9" i="6" s="1"/>
  <c r="T10" i="6" s="1"/>
  <c r="T11" i="6" s="1"/>
  <c r="T12" i="6" s="1"/>
  <c r="T13" i="6" s="1"/>
  <c r="T14" i="6" s="1"/>
  <c r="T15" i="6" s="1"/>
  <c r="T16" i="6" s="1"/>
  <c r="Q5" i="6"/>
  <c r="Q7" i="6" s="1"/>
  <c r="Q8" i="6" s="1"/>
  <c r="Q9" i="6" s="1"/>
  <c r="Q10" i="6" s="1"/>
  <c r="Q11" i="6" s="1"/>
  <c r="Q12" i="6" s="1"/>
  <c r="Q13" i="6" s="1"/>
  <c r="Q14" i="6" s="1"/>
  <c r="Q15" i="6" s="1"/>
  <c r="Q16" i="6" s="1"/>
  <c r="Q17" i="6" s="1"/>
  <c r="Q18" i="6" s="1"/>
  <c r="Q19" i="6" s="1"/>
  <c r="Q20" i="6" s="1"/>
  <c r="Q21" i="6" s="1"/>
  <c r="Q22" i="6" s="1"/>
  <c r="Q23" i="6" s="1"/>
  <c r="Q24" i="6" s="1"/>
  <c r="H5" i="6"/>
  <c r="H7" i="6" s="1"/>
  <c r="H8" i="6" s="1"/>
  <c r="H9" i="6" s="1"/>
  <c r="H10" i="6" s="1"/>
  <c r="H11" i="6" s="1"/>
  <c r="H12" i="6" s="1"/>
  <c r="H13" i="6" s="1"/>
  <c r="H14" i="6" s="1"/>
  <c r="H15" i="6" s="1"/>
  <c r="H16" i="6" s="1"/>
  <c r="H17" i="6" s="1"/>
  <c r="H18"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T17" i="6" l="1"/>
  <c r="T18" i="6" s="1"/>
  <c r="T19" i="6" s="1"/>
  <c r="T20" i="6" s="1"/>
  <c r="T21" i="6" s="1"/>
  <c r="T22" i="6" s="1"/>
  <c r="T23" i="6" s="1"/>
  <c r="T24" i="6" s="1"/>
  <c r="V10" i="6"/>
  <c r="V11" i="6" s="1"/>
  <c r="V12" i="6" s="1"/>
  <c r="V13" i="6" s="1"/>
  <c r="V14" i="6" s="1"/>
  <c r="V15" i="6" s="1"/>
  <c r="V16" i="6" s="1"/>
  <c r="V17" i="6" s="1"/>
  <c r="V18" i="6" s="1"/>
  <c r="V19" i="6" s="1"/>
  <c r="V20" i="6" s="1"/>
  <c r="V21" i="6" s="1"/>
  <c r="V22" i="6" s="1"/>
  <c r="V23" i="6" s="1"/>
  <c r="V24" i="6" s="1"/>
  <c r="BB23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35" i="5" l="1"/>
  <c r="AD23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34" i="5" l="1"/>
  <c r="L23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Y224" i="2"/>
  <c r="AB176" i="2"/>
  <c r="M177" i="2"/>
  <c r="I176" i="2"/>
  <c r="Y225" i="2" l="1"/>
  <c r="AB177" i="2"/>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AB224" i="2"/>
  <c r="I224" i="2"/>
  <c r="AB225" i="2" l="1"/>
  <c r="I225" i="2"/>
</calcChain>
</file>

<file path=xl/sharedStrings.xml><?xml version="1.0" encoding="utf-8"?>
<sst xmlns="http://schemas.openxmlformats.org/spreadsheetml/2006/main" count="459" uniqueCount="248">
  <si>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</si>
  <si>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</si>
  <si>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</si>
  <si>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</si>
  <si>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</si>
  <si>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</si>
  <si>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</si>
  <si>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</si>
  <si>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</si>
  <si>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</si>
  <si>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</si>
  <si>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</si>
  <si>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</si>
  <si>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</si>
  <si>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</si>
  <si>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</si>
  <si>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</si>
  <si>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</si>
  <si>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</si>
  <si>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</si>
  <si>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</si>
  <si>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</si>
  <si>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</si>
  <si>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</si>
  <si>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</si>
  <si>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</si>
  <si>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</si>
  <si>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</si>
  <si>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</si>
  <si>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</si>
  <si>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</si>
  <si>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</si>
  <si>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</si>
  <si>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</si>
  <si>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</si>
  <si>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</si>
  <si>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</si>
  <si>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</si>
  <si>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</si>
  <si>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</si>
  <si>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</si>
  <si>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</si>
  <si>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</si>
  <si>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</si>
  <si>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</si>
  <si>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</si>
  <si>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</si>
  <si>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</si>
  <si>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</si>
  <si>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</si>
  <si>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</si>
  <si>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</si>
  <si>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</si>
  <si>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</si>
  <si>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</si>
  <si>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</si>
  <si>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</si>
  <si>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</si>
  <si>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</si>
  <si>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</si>
  <si>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</si>
  <si>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</si>
  <si>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</si>
  <si>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</si>
  <si>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</si>
  <si>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</si>
  <si>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</si>
  <si>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</si>
  <si>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</si>
  <si>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</si>
  <si>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</si>
  <si>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</si>
  <si>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</si>
  <si>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</si>
  <si>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</si>
  <si>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</si>
  <si>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</si>
  <si>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</si>
  <si>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</si>
  <si>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</si>
  <si>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</si>
  <si>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</si>
  <si>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</si>
  <si>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</si>
  <si>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</si>
  <si>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</si>
  <si>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</si>
  <si>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</si>
  <si>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</si>
  <si>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</si>
  <si>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</si>
  <si>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</si>
  <si>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</si>
  <si>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</si>
  <si>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</si>
  <si>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</si>
  <si>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</si>
  <si>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</si>
  <si>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</si>
  <si>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</si>
  <si>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</si>
  <si>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</si>
  <si>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</si>
  <si>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</si>
  <si>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</si>
  <si>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</si>
  <si>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</si>
  <si>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</si>
  <si>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</si>
  <si>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</si>
  <si>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</si>
  <si>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</si>
  <si>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</si>
  <si>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</si>
  <si>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</si>
  <si>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</si>
  <si>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</si>
  <si>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</si>
  <si>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</si>
  <si>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</si>
  <si>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</si>
  <si>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</si>
  <si>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</si>
  <si>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</si>
  <si>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</si>
  <si>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</si>
  <si>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</si>
  <si>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</si>
  <si>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</si>
  <si>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</si>
  <si>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</si>
  <si>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</si>
  <si>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</si>
  <si>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</si>
  <si>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</si>
  <si>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</si>
  <si>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</si>
  <si>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</si>
  <si>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</si>
  <si>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</si>
  <si>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</si>
  <si>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</si>
  <si>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</si>
  <si>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</si>
  <si>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</si>
  <si>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</si>
  <si>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</si>
  <si>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</si>
  <si>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</si>
  <si>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</si>
  <si>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</si>
  <si>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</si>
  <si>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</si>
  <si>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</si>
  <si>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</si>
  <si>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</si>
  <si>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</si>
  <si>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</si>
  <si>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</si>
  <si>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</si>
  <si>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</si>
  <si>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</si>
  <si>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</si>
  <si>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</si>
  <si>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</si>
  <si>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</si>
  <si>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</si>
  <si>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</si>
  <si>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</si>
  <si>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</si>
  <si>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</si>
  <si>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</si>
  <si>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</si>
  <si>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</si>
  <si>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</si>
  <si>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</si>
  <si>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</si>
  <si>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</si>
  <si>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</si>
  <si>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</si>
  <si>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</si>
  <si>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</si>
  <si>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</si>
  <si>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</si>
  <si>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</si>
  <si>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</si>
  <si>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</si>
  <si>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</si>
  <si>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</si>
  <si>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</si>
  <si>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無症状感染者累計</t>
    <rPh sb="0" eb="3">
      <t>ムショウジョウ</t>
    </rPh>
    <rPh sb="3" eb="6">
      <t>カンセンシャ</t>
    </rPh>
    <rPh sb="6" eb="8">
      <t>ルイケイ</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</si>
  <si>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</si>
  <si>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</si>
  <si>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</si>
  <si>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</si>
  <si>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</si>
  <si>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</si>
  <si>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</si>
  <si>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</si>
  <si>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</si>
  <si>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</si>
  <si>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</si>
  <si>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</si>
  <si>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</si>
  <si>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</si>
  <si>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</si>
  <si>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</si>
  <si>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</si>
  <si>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</si>
  <si>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</si>
  <si>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</si>
  <si>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</si>
  <si>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</si>
  <si>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</si>
  <si>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</si>
  <si>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</si>
  <si>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</si>
  <si>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</si>
  <si>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</si>
  <si>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</si>
  <si>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</si>
  <si>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</si>
  <si>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</si>
  <si>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</si>
  <si>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</si>
  <si>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</si>
  <si>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</si>
  <si>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</si>
  <si>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</si>
  <si>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</si>
  <si>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</si>
  <si>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</si>
  <si>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</si>
  <si>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</si>
  <si>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</si>
  <si>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</si>
  <si>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</si>
  <si>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</si>
  <si>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</si>
  <si>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</si>
  <si>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</si>
  <si>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</si>
  <si>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</si>
  <si>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</si>
  <si>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</si>
  <si>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</si>
  <si>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20200810D COVID-19 ： 新疆（兵団含む）での最新流行情況  8月8日（新疆自治区政府）</t>
    <rPh sb="44" eb="46">
      <t>シンキョウ</t>
    </rPh>
    <rPh sb="46" eb="49">
      <t>ジチク</t>
    </rPh>
    <rPh sb="49" eb="51">
      <t>セイフ</t>
    </rPh>
    <phoneticPr fontId="1"/>
  </si>
  <si>
    <t>8月9日0時～24時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</si>
</sst>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国家衛健委発表に基づく感染状況!$W$27:$W$231</c:f>
              <c:numCache>
                <c:formatCode>m"月"d"日"</c:formatCode>
                <c:ptCount val="20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numCache>
            </c:numRef>
          </c:cat>
          <c:val>
            <c:numRef>
              <c:f>国家衛健委発表に基づく感染状況!$X$27:$X$231</c:f>
              <c:numCache>
                <c:formatCode>#,##0_);[Red]\(#,##0\)</c:formatCode>
                <c:ptCount val="20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国家衛健委発表に基づく感染状況!$W$27:$W$231</c:f>
              <c:numCache>
                <c:formatCode>m"月"d"日"</c:formatCode>
                <c:ptCount val="20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numCache>
            </c:numRef>
          </c:cat>
          <c:val>
            <c:numRef>
              <c:f>国家衛健委発表に基づく感染状況!$Y$27:$Y$231</c:f>
              <c:numCache>
                <c:formatCode>General</c:formatCode>
                <c:ptCount val="20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香港マカオ台湾の患者・海外輸入症例・無症状病原体保有者!$AX$169:$AX$230</c:f>
              <c:numCache>
                <c:formatCode>m"月"d"日"</c:formatCode>
                <c:ptCount val="6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numCache>
            </c:numRef>
          </c:cat>
          <c:val>
            <c:numRef>
              <c:f>香港マカオ台湾の患者・海外輸入症例・無症状病原体保有者!$AY$169:$AY$230</c:f>
              <c:numCache>
                <c:formatCode>General</c:formatCode>
                <c:ptCount val="6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香港マカオ台湾の患者・海外輸入症例・無症状病原体保有者!$AX$169:$AX$230</c:f>
              <c:numCache>
                <c:formatCode>m"月"d"日"</c:formatCode>
                <c:ptCount val="6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numCache>
            </c:numRef>
          </c:cat>
          <c:val>
            <c:numRef>
              <c:f>香港マカオ台湾の患者・海外輸入症例・無症状病原体保有者!$BB$169:$BB$230</c:f>
              <c:numCache>
                <c:formatCode>General</c:formatCode>
                <c:ptCount val="6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香港マカオ台湾の患者・海外輸入症例・無症状病原体保有者!$AX$169:$AX$230</c:f>
              <c:numCache>
                <c:formatCode>m"月"d"日"</c:formatCode>
                <c:ptCount val="6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numCache>
            </c:numRef>
          </c:cat>
          <c:val>
            <c:numRef>
              <c:f>香港マカオ台湾の患者・海外輸入症例・無症状病原体保有者!$AZ$169:$AZ$230</c:f>
              <c:numCache>
                <c:formatCode>General</c:formatCode>
                <c:ptCount val="6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香港マカオ台湾の患者・海外輸入症例・無症状病原体保有者!$AX$169:$AX$230</c:f>
              <c:numCache>
                <c:formatCode>m"月"d"日"</c:formatCode>
                <c:ptCount val="6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numCache>
            </c:numRef>
          </c:cat>
          <c:val>
            <c:numRef>
              <c:f>香港マカオ台湾の患者・海外輸入症例・無症状病原体保有者!$BC$169:$BC$230</c:f>
              <c:numCache>
                <c:formatCode>General</c:formatCode>
                <c:ptCount val="6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lineChart>
        <c:grouping val="standard"/>
        <c:varyColors val="0"/>
        <c:ser>
          <c:idx val="0"/>
          <c:order val="0"/>
          <c:tx>
            <c:strRef>
              <c:f>香港マカオ台湾の患者・海外輸入症例・無症状病原体保有者!$CE$28</c:f>
              <c:strCache>
                <c:ptCount val="1"/>
                <c:pt idx="0">
                  <c:v>死者数</c:v>
                </c:pt>
              </c:strCache>
            </c:strRef>
          </c:tx>
          <c:spPr>
            <a:ln w="9525" cap="rnd">
              <a:solidFill>
                <a:srgbClr val="FF0000"/>
              </a:solidFill>
              <a:round/>
            </a:ln>
            <a:effectLst/>
          </c:spPr>
          <c:marker>
            <c:symbol val="none"/>
          </c:marker>
          <c:cat>
            <c:numRef>
              <c:f>香港マカオ台湾の患者・海外輸入症例・無症状病原体保有者!$CD$29:$CD$231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香港マカオ台湾の患者・海外輸入症例・無症状病原体保有者!$CE$29:$CE$231</c:f>
              <c:numCache>
                <c:formatCode>General</c:formatCode>
                <c:ptCount val="20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numCache>
            </c:numRef>
          </c:val>
          <c:smooth val="0"/>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smooth val="0"/>
        <c:axId val="505938496"/>
        <c:axId val="505937184"/>
      </c:line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香港マカオ台湾の患者・海外輸入症例・無症状病原体保有者!$CB$29:$CB$231</c:f>
              <c:numCache>
                <c:formatCode>General</c:formatCode>
                <c:ptCount val="20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香港マカオ台湾の患者・海外輸入症例・無症状病原体保有者!$CC$29:$CC$231</c:f>
              <c:numCache>
                <c:formatCode>General</c:formatCode>
                <c:ptCount val="2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600" b="1">
                <a:latin typeface="ＭＳ ゴシック" panose="020B0609070205080204" pitchFamily="49" charset="-128"/>
                <a:ea typeface="ＭＳ ゴシック" panose="020B0609070205080204" pitchFamily="49" charset="-128"/>
              </a:rPr>
              <a:t>新疆自治区確診・無症状感染者推移</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85090674488711E-2"/>
          <c:y val="9.5392153180787642E-2"/>
          <c:w val="0.86298186510225783"/>
          <c:h val="0.65793215771452229"/>
        </c:manualLayout>
      </c:layout>
      <c:barChart>
        <c:barDir val="col"/>
        <c:grouping val="clustered"/>
        <c:varyColors val="0"/>
        <c:ser>
          <c:idx val="0"/>
          <c:order val="0"/>
          <c:tx>
            <c:strRef>
              <c:f>新疆の情況!$S$5</c:f>
              <c:strCache>
                <c:ptCount val="1"/>
                <c:pt idx="0">
                  <c:v>確診</c:v>
                </c:pt>
              </c:strCache>
            </c:strRef>
          </c:tx>
          <c:spPr>
            <a:solidFill>
              <a:srgbClr val="FF0000"/>
            </a:solidFill>
            <a:ln>
              <a:noFill/>
            </a:ln>
            <a:effectLst/>
          </c:spPr>
          <c:invertIfNegative val="0"/>
          <c:cat>
            <c:strRef>
              <c:f>新疆の情況!$R$6:$R$34</c:f>
              <c:strCache>
                <c:ptCount val="2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strCache>
            </c:strRef>
          </c:cat>
          <c:val>
            <c:numRef>
              <c:f>新疆の情況!$S$6:$S$34</c:f>
              <c:numCache>
                <c:formatCode>General</c:formatCode>
                <c:ptCount val="2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numCache>
            </c:numRef>
          </c:val>
          <c:extLst>
            <c:ext xmlns:c16="http://schemas.microsoft.com/office/drawing/2014/chart" uri="{C3380CC4-5D6E-409C-BE32-E72D297353CC}">
              <c16:uniqueId val="{00000000-F462-4857-A092-F781122F50E3}"/>
            </c:ext>
          </c:extLst>
        </c:ser>
        <c:ser>
          <c:idx val="2"/>
          <c:order val="2"/>
          <c:tx>
            <c:strRef>
              <c:f>新疆の情況!$U$5</c:f>
              <c:strCache>
                <c:ptCount val="1"/>
                <c:pt idx="0">
                  <c:v>無症状感染者</c:v>
                </c:pt>
              </c:strCache>
            </c:strRef>
          </c:tx>
          <c:spPr>
            <a:solidFill>
              <a:srgbClr val="0000FF"/>
            </a:solidFill>
            <a:ln>
              <a:noFill/>
            </a:ln>
            <a:effectLst/>
          </c:spPr>
          <c:invertIfNegative val="0"/>
          <c:cat>
            <c:strRef>
              <c:f>新疆の情況!$R$6:$R$34</c:f>
              <c:strCache>
                <c:ptCount val="2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strCache>
            </c:strRef>
          </c:cat>
          <c:val>
            <c:numRef>
              <c:f>新疆の情況!$U$6:$U$34</c:f>
              <c:numCache>
                <c:formatCode>General</c:formatCode>
                <c:ptCount val="2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numCache>
            </c:numRef>
          </c:val>
          <c:extLst>
            <c:ext xmlns:c16="http://schemas.microsoft.com/office/drawing/2014/chart" uri="{C3380CC4-5D6E-409C-BE32-E72D297353CC}">
              <c16:uniqueId val="{00000001-F462-4857-A092-F781122F50E3}"/>
            </c:ext>
          </c:extLst>
        </c:ser>
        <c:dLbls>
          <c:showLegendKey val="0"/>
          <c:showVal val="0"/>
          <c:showCatName val="0"/>
          <c:showSerName val="0"/>
          <c:showPercent val="0"/>
          <c:showBubbleSize val="0"/>
        </c:dLbls>
        <c:gapWidth val="219"/>
        <c:overlap val="-27"/>
        <c:axId val="625551984"/>
        <c:axId val="619214600"/>
      </c:barChart>
      <c:lineChart>
        <c:grouping val="standard"/>
        <c:varyColors val="0"/>
        <c:ser>
          <c:idx val="1"/>
          <c:order val="1"/>
          <c:tx>
            <c:strRef>
              <c:f>新疆の情況!$T$5</c:f>
              <c:strCache>
                <c:ptCount val="1"/>
                <c:pt idx="0">
                  <c:v>確診累計</c:v>
                </c:pt>
              </c:strCache>
            </c:strRef>
          </c:tx>
          <c:spPr>
            <a:ln w="12700" cap="rnd">
              <a:solidFill>
                <a:srgbClr val="FF0000"/>
              </a:solidFill>
              <a:round/>
            </a:ln>
            <a:effectLst/>
          </c:spPr>
          <c:marker>
            <c:symbol val="none"/>
          </c:marker>
          <c:cat>
            <c:strRef>
              <c:f>新疆の情況!$R$6:$R$34</c:f>
              <c:strCache>
                <c:ptCount val="2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strCache>
            </c:strRef>
          </c:cat>
          <c:val>
            <c:numRef>
              <c:f>新疆の情況!$T$6:$T$34</c:f>
              <c:numCache>
                <c:formatCode>General</c:formatCode>
                <c:ptCount val="2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numCache>
            </c:numRef>
          </c:val>
          <c:smooth val="0"/>
          <c:extLst>
            <c:ext xmlns:c16="http://schemas.microsoft.com/office/drawing/2014/chart" uri="{C3380CC4-5D6E-409C-BE32-E72D297353CC}">
              <c16:uniqueId val="{00000002-F462-4857-A092-F781122F50E3}"/>
            </c:ext>
          </c:extLst>
        </c:ser>
        <c:ser>
          <c:idx val="3"/>
          <c:order val="3"/>
          <c:tx>
            <c:strRef>
              <c:f>新疆の情況!$V$5</c:f>
              <c:strCache>
                <c:ptCount val="1"/>
                <c:pt idx="0">
                  <c:v>無症状感染者累計</c:v>
                </c:pt>
              </c:strCache>
            </c:strRef>
          </c:tx>
          <c:spPr>
            <a:ln w="12700" cap="rnd">
              <a:solidFill>
                <a:srgbClr val="0000FF"/>
              </a:solidFill>
              <a:round/>
            </a:ln>
            <a:effectLst/>
          </c:spPr>
          <c:marker>
            <c:symbol val="none"/>
          </c:marker>
          <c:cat>
            <c:strRef>
              <c:f>新疆の情況!$R$6:$R$34</c:f>
              <c:strCache>
                <c:ptCount val="2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strCache>
            </c:strRef>
          </c:cat>
          <c:val>
            <c:numRef>
              <c:f>新疆の情況!$V$6:$V$34</c:f>
              <c:numCache>
                <c:formatCode>General</c:formatCode>
                <c:ptCount val="2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numCache>
            </c:numRef>
          </c:val>
          <c:smooth val="0"/>
          <c:extLst>
            <c:ext xmlns:c16="http://schemas.microsoft.com/office/drawing/2014/chart" uri="{C3380CC4-5D6E-409C-BE32-E72D297353CC}">
              <c16:uniqueId val="{00000003-F462-4857-A092-F781122F50E3}"/>
            </c:ext>
          </c:extLst>
        </c:ser>
        <c:dLbls>
          <c:showLegendKey val="0"/>
          <c:showVal val="0"/>
          <c:showCatName val="0"/>
          <c:showSerName val="0"/>
          <c:showPercent val="0"/>
          <c:showBubbleSize val="0"/>
        </c:dLbls>
        <c:marker val="1"/>
        <c:smooth val="0"/>
        <c:axId val="507615088"/>
        <c:axId val="507616400"/>
      </c:lineChart>
      <c:catAx>
        <c:axId val="507615088"/>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6400"/>
        <c:crosses val="autoZero"/>
        <c:auto val="1"/>
        <c:lblAlgn val="ctr"/>
        <c:lblOffset val="100"/>
        <c:noMultiLvlLbl val="0"/>
      </c:catAx>
      <c:valAx>
        <c:axId val="50761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5088"/>
        <c:crosses val="autoZero"/>
        <c:crossBetween val="between"/>
      </c:valAx>
      <c:valAx>
        <c:axId val="6192146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5551984"/>
        <c:crosses val="max"/>
        <c:crossBetween val="between"/>
      </c:valAx>
      <c:catAx>
        <c:axId val="625551984"/>
        <c:scaling>
          <c:orientation val="minMax"/>
        </c:scaling>
        <c:delete val="1"/>
        <c:axPos val="b"/>
        <c:numFmt formatCode="General" sourceLinked="1"/>
        <c:majorTickMark val="out"/>
        <c:minorTickMark val="none"/>
        <c:tickLblPos val="nextTo"/>
        <c:crossAx val="619214600"/>
        <c:crosses val="autoZero"/>
        <c:auto val="1"/>
        <c:lblAlgn val="ctr"/>
        <c:lblOffset val="100"/>
        <c:noMultiLvlLbl val="0"/>
      </c:catAx>
      <c:spPr>
        <a:noFill/>
        <a:ln w="12700">
          <a:solidFill>
            <a:schemeClr val="bg1">
              <a:lumMod val="65000"/>
            </a:schemeClr>
          </a:solidFill>
        </a:ln>
        <a:effectLst/>
      </c:spPr>
    </c:plotArea>
    <c:legend>
      <c:legendPos val="b"/>
      <c:layout>
        <c:manualLayout>
          <c:xMode val="edge"/>
          <c:yMode val="edge"/>
          <c:x val="0.11433953851678021"/>
          <c:y val="0.28327168120767021"/>
          <c:w val="0.46874784325582186"/>
          <c:h val="0.10594402864196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国家衛健委発表に基づく感染状況!$Z$27:$Z$231</c:f>
              <c:numCache>
                <c:formatCode>m"月"d"日"</c:formatCode>
                <c:ptCount val="20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numCache>
            </c:numRef>
          </c:cat>
          <c:val>
            <c:numRef>
              <c:f>国家衛健委発表に基づく感染状況!$AA$27:$AA$231</c:f>
              <c:numCache>
                <c:formatCode>General</c:formatCode>
                <c:ptCount val="20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国家衛健委発表に基づく感染状況!$Z$27:$Z$231</c:f>
              <c:numCache>
                <c:formatCode>m"月"d"日"</c:formatCode>
                <c:ptCount val="20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numCache>
            </c:numRef>
          </c:cat>
          <c:val>
            <c:numRef>
              <c:f>国家衛健委発表に基づく感染状況!$AB$27:$AB$231</c:f>
              <c:numCache>
                <c:formatCode>General</c:formatCode>
                <c:ptCount val="20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香港マカオ台湾の患者・海外輸入症例・無症状病原体保有者!$BE$70:$BE$231</c:f>
              <c:numCache>
                <c:formatCode>m"月"d"日"</c:formatCode>
                <c:ptCount val="16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numCache>
            </c:numRef>
          </c:cat>
          <c:val>
            <c:numRef>
              <c:f>香港マカオ台湾の患者・海外輸入症例・無症状病原体保有者!$BF$70:$BF$231</c:f>
              <c:numCache>
                <c:formatCode>General</c:formatCode>
                <c:ptCount val="16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香港マカオ台湾の患者・海外輸入症例・無症状病原体保有者!$BG$70:$BG$231</c:f>
              <c:numCache>
                <c:formatCode>m"月"d"日"</c:formatCode>
                <c:ptCount val="16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numCache>
            </c:numRef>
          </c:cat>
          <c:val>
            <c:numRef>
              <c:f>香港マカオ台湾の患者・海外輸入症例・無症状病原体保有者!$BH$70:$BH$231</c:f>
              <c:numCache>
                <c:formatCode>General</c:formatCode>
                <c:ptCount val="16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香港マカオ台湾の患者・海外輸入症例・無症状病原体保有者!$BT$29:$BT$231</c:f>
              <c:numCache>
                <c:formatCode>General</c:formatCode>
                <c:ptCount val="20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香港マカオ台湾の患者・海外輸入症例・無症状病原体保有者!$BU$29:$BU$231</c:f>
              <c:numCache>
                <c:formatCode>General</c:formatCode>
                <c:ptCount val="2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香港マカオ台湾の患者・海外輸入症例・無症状病原体保有者!$BV$29:$BV$231</c:f>
              <c:numCache>
                <c:formatCode>General</c:formatCode>
                <c:ptCount val="2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香港マカオ台湾の患者・海外輸入症例・無症状病原体保有者!$BP$29:$BP$231</c:f>
              <c:numCache>
                <c:formatCode>General</c:formatCode>
                <c:ptCount val="20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香港マカオ台湾の患者・海外輸入症例・無症状病原体保有者!$BQ$29:$BQ$231</c:f>
              <c:numCache>
                <c:formatCode>General</c:formatCode>
                <c:ptCount val="2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香港マカオ台湾の患者・海外輸入症例・無症状病原体保有者!$BR$29:$BR$231</c:f>
              <c:numCache>
                <c:formatCode>General</c:formatCode>
                <c:ptCount val="20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55"/>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香港マカオ台湾の患者・海外輸入症例・無症状病原体保有者!$BX$29:$BX$231</c:f>
              <c:numCache>
                <c:formatCode>General</c:formatCode>
                <c:ptCount val="20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香港マカオ台湾の患者・海外輸入症例・無症状病原体保有者!$BY$29:$BY$231</c:f>
              <c:numCache>
                <c:formatCode>General</c:formatCode>
                <c:ptCount val="2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香港マカオ台湾の患者・海外輸入症例・無症状病原体保有者!$BW$29:$BW$231</c:f>
              <c:numCache>
                <c:formatCode>m"月"d"日"</c:formatCode>
                <c:ptCount val="20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numCache>
            </c:numRef>
          </c:cat>
          <c:val>
            <c:numRef>
              <c:f>香港マカオ台湾の患者・海外輸入症例・無症状病原体保有者!$BZ$29:$BZ$231</c:f>
              <c:numCache>
                <c:formatCode>General</c:formatCode>
                <c:ptCount val="2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香港マカオ台湾の患者・海外輸入症例・無症状病原体保有者!$BI$97:$BI$230</c:f>
              <c:numCache>
                <c:formatCode>m"月"d"日"</c:formatCode>
                <c:ptCount val="13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numCache>
            </c:numRef>
          </c:cat>
          <c:val>
            <c:numRef>
              <c:f>香港マカオ台湾の患者・海外輸入症例・無症状病原体保有者!$BJ$97:$BJ$230</c:f>
              <c:numCache>
                <c:formatCode>General</c:formatCode>
                <c:ptCount val="13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香港マカオ台湾の患者・海外輸入症例・無症状病原体保有者!$BI$97:$BI$230</c:f>
              <c:numCache>
                <c:formatCode>m"月"d"日"</c:formatCode>
                <c:ptCount val="13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numCache>
            </c:numRef>
          </c:cat>
          <c:val>
            <c:numRef>
              <c:f>香港マカオ台湾の患者・海外輸入症例・無症状病原体保有者!$BK$97:$BK$230</c:f>
              <c:numCache>
                <c:formatCode>General</c:formatCode>
                <c:ptCount val="13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香港マカオ台湾の患者・海外輸入症例・無症状病原体保有者!$BL$97:$BL$230</c:f>
              <c:numCache>
                <c:formatCode>m"月"d"日"</c:formatCode>
                <c:ptCount val="13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numCache>
            </c:numRef>
          </c:cat>
          <c:val>
            <c:numRef>
              <c:f>香港マカオ台湾の患者・海外輸入症例・無症状病原体保有者!$BM$97:$BM$230</c:f>
              <c:numCache>
                <c:formatCode>General</c:formatCode>
                <c:ptCount val="13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香港マカオ台湾の患者・海外輸入症例・無症状病原体保有者!$BL$97:$BL$230</c:f>
              <c:numCache>
                <c:formatCode>m"月"d"日"</c:formatCode>
                <c:ptCount val="13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numCache>
            </c:numRef>
          </c:cat>
          <c:val>
            <c:numRef>
              <c:f>香港マカオ台湾の患者・海外輸入症例・無症状病原体保有者!$BN$97:$BN$230</c:f>
              <c:numCache>
                <c:formatCode>General</c:formatCode>
                <c:ptCount val="13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90713</xdr:colOff>
      <xdr:row>97</xdr:row>
      <xdr:rowOff>226785</xdr:rowOff>
    </xdr:from>
    <xdr:to>
      <xdr:col>8</xdr:col>
      <xdr:colOff>653142</xdr:colOff>
      <xdr:row>114</xdr:row>
      <xdr:rowOff>72571</xdr:rowOff>
    </xdr:to>
    <xdr:graphicFrame macro="">
      <xdr:nvGraphicFramePr>
        <xdr:cNvPr id="16" name="グラフ 15">
          <a:extLst>
            <a:ext uri="{FF2B5EF4-FFF2-40B4-BE49-F238E27FC236}">
              <a16:creationId xmlns:a16="http://schemas.microsoft.com/office/drawing/2014/main" id="{898B6231-A03E-42A0-B761-109EE0126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40"/>
  <sheetViews>
    <sheetView workbookViewId="0">
      <pane xSplit="2" ySplit="5" topLeftCell="C226" activePane="bottomRight" state="frozen"/>
      <selection pane="topRight" activeCell="C1" sqref="C1"/>
      <selection pane="bottomLeft" activeCell="A8" sqref="A8"/>
      <selection pane="bottomRight" activeCell="B232" sqref="B23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4" t="s">
        <v>78</v>
      </c>
      <c r="D1" s="264"/>
      <c r="E1" s="264"/>
      <c r="F1" s="264"/>
      <c r="G1" s="264"/>
      <c r="H1" s="264"/>
      <c r="I1" s="264"/>
      <c r="J1" s="264"/>
      <c r="K1" s="264"/>
      <c r="L1" s="264"/>
      <c r="M1" s="264"/>
      <c r="N1" s="264"/>
      <c r="O1" s="264"/>
      <c r="P1" s="87"/>
      <c r="Q1" s="87"/>
      <c r="R1" s="87"/>
      <c r="S1" s="87"/>
      <c r="T1" s="87"/>
      <c r="U1" s="86">
        <v>44053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1" t="s">
        <v>72</v>
      </c>
      <c r="D4" s="272"/>
      <c r="E4" s="272"/>
      <c r="F4" s="282"/>
      <c r="G4" s="271" t="s">
        <v>68</v>
      </c>
      <c r="H4" s="272"/>
      <c r="I4" s="277" t="s">
        <v>87</v>
      </c>
      <c r="J4" s="273" t="s">
        <v>71</v>
      </c>
      <c r="K4" s="274"/>
      <c r="L4" s="275" t="s">
        <v>70</v>
      </c>
      <c r="M4" s="276"/>
      <c r="N4" s="265" t="s">
        <v>73</v>
      </c>
      <c r="O4" s="266"/>
      <c r="P4" s="279" t="s">
        <v>92</v>
      </c>
      <c r="Q4" s="280"/>
      <c r="R4" s="279" t="s">
        <v>88</v>
      </c>
      <c r="S4" s="280"/>
      <c r="T4" s="281"/>
      <c r="U4" s="267" t="s">
        <v>75</v>
      </c>
    </row>
    <row r="5" spans="2:21" ht="18.5" customHeight="1" thickBot="1" x14ac:dyDescent="0.6">
      <c r="B5" s="63" t="s">
        <v>76</v>
      </c>
      <c r="C5" s="269" t="s">
        <v>69</v>
      </c>
      <c r="D5" s="270"/>
      <c r="E5" s="92" t="s">
        <v>9</v>
      </c>
      <c r="F5" s="71" t="s">
        <v>86</v>
      </c>
      <c r="G5" s="69" t="s">
        <v>69</v>
      </c>
      <c r="H5" s="70" t="s">
        <v>9</v>
      </c>
      <c r="I5" s="278"/>
      <c r="J5" s="69" t="s">
        <v>69</v>
      </c>
      <c r="K5" s="70" t="s">
        <v>74</v>
      </c>
      <c r="L5" s="69" t="s">
        <v>69</v>
      </c>
      <c r="M5" s="70" t="s">
        <v>9</v>
      </c>
      <c r="N5" s="69" t="s">
        <v>69</v>
      </c>
      <c r="O5" s="71" t="s">
        <v>9</v>
      </c>
      <c r="P5" s="88" t="s">
        <v>105</v>
      </c>
      <c r="Q5" s="71" t="s">
        <v>9</v>
      </c>
      <c r="R5" s="119" t="s">
        <v>90</v>
      </c>
      <c r="S5" s="68" t="s">
        <v>91</v>
      </c>
      <c r="T5" s="68" t="s">
        <v>89</v>
      </c>
      <c r="U5" s="26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+H224+G225</f>
        <v>84528</v>
      </c>
      <c r="I225" s="89">
        <f t="shared" si="146"/>
        <v>837</v>
      </c>
      <c r="J225" s="48">
        <v>-2</v>
      </c>
      <c r="K225" s="56">
        <f>+J225+K224</f>
        <v>34</v>
      </c>
      <c r="L225" s="48">
        <v>0</v>
      </c>
      <c r="M225" s="89">
        <f>+L225+M224</f>
        <v>4634</v>
      </c>
      <c r="N225" s="48">
        <v>10</v>
      </c>
      <c r="O225" s="89">
        <f>+N225+O224</f>
        <v>79057</v>
      </c>
      <c r="P225" s="111">
        <f>+Q225-Q224</f>
        <v>1442</v>
      </c>
      <c r="Q225" s="57">
        <v>795607</v>
      </c>
      <c r="R225" s="48">
        <v>474</v>
      </c>
      <c r="S225" s="118"/>
      <c r="T225" s="57">
        <v>23985</v>
      </c>
      <c r="U225" s="78"/>
      <c r="W225" s="121">
        <f t="shared" ref="W225" si="189">+B225</f>
        <v>44048</v>
      </c>
      <c r="X225" s="122">
        <f t="shared" ref="X225" si="190">+G225</f>
        <v>37</v>
      </c>
      <c r="Y225" s="97">
        <f t="shared" ref="Y225" si="191">+H225</f>
        <v>84528</v>
      </c>
      <c r="Z225" s="123">
        <f t="shared" ref="Z225" si="192">+B225</f>
        <v>44048</v>
      </c>
      <c r="AA225" s="97">
        <f t="shared" ref="AA225" si="193">+L225</f>
        <v>0</v>
      </c>
      <c r="AB225" s="97">
        <f t="shared" ref="AB225" si="194">+M225</f>
        <v>4634</v>
      </c>
    </row>
    <row r="226" spans="2:28" x14ac:dyDescent="0.55000000000000004">
      <c r="B226" s="77">
        <v>44049</v>
      </c>
      <c r="C226" s="48">
        <v>2</v>
      </c>
      <c r="D226" s="84"/>
      <c r="E226" s="110"/>
      <c r="F226" s="57">
        <v>3</v>
      </c>
      <c r="G226" s="48">
        <v>37</v>
      </c>
      <c r="H226" s="89">
        <f>+H225+G226</f>
        <v>84565</v>
      </c>
      <c r="I226" s="89">
        <f t="shared" si="146"/>
        <v>843</v>
      </c>
      <c r="J226" s="48">
        <v>2</v>
      </c>
      <c r="K226" s="56">
        <f>+J226+K225</f>
        <v>36</v>
      </c>
      <c r="L226" s="48">
        <v>0</v>
      </c>
      <c r="M226" s="89">
        <f>+L226+M225</f>
        <v>4634</v>
      </c>
      <c r="N226" s="48">
        <v>31</v>
      </c>
      <c r="O226" s="89">
        <f>+N226+O225</f>
        <v>79088</v>
      </c>
      <c r="P226" s="111">
        <f>+Q226-Q225</f>
        <v>2829</v>
      </c>
      <c r="Q226" s="57">
        <v>798436</v>
      </c>
      <c r="R226" s="48">
        <v>313</v>
      </c>
      <c r="S226" s="118"/>
      <c r="T226" s="57">
        <v>26499</v>
      </c>
      <c r="U226" s="78"/>
      <c r="W226" s="121">
        <f t="shared" ref="W226" si="195">+B226</f>
        <v>44049</v>
      </c>
      <c r="X226" s="122">
        <f t="shared" ref="X226" si="196">+G226</f>
        <v>37</v>
      </c>
      <c r="Y226" s="97">
        <f t="shared" ref="Y226" si="197">+H226</f>
        <v>84565</v>
      </c>
      <c r="Z226" s="123">
        <f t="shared" ref="Z226" si="198">+B226</f>
        <v>44049</v>
      </c>
      <c r="AA226" s="97">
        <f t="shared" ref="AA226" si="199">+L226</f>
        <v>0</v>
      </c>
      <c r="AB226" s="97">
        <f t="shared" ref="AB226" si="200">+M226</f>
        <v>4634</v>
      </c>
    </row>
    <row r="227" spans="2:28" x14ac:dyDescent="0.55000000000000004">
      <c r="B227" s="77">
        <v>44050</v>
      </c>
      <c r="C227" s="48">
        <v>5</v>
      </c>
      <c r="D227" s="84"/>
      <c r="E227" s="110"/>
      <c r="F227" s="57">
        <v>7</v>
      </c>
      <c r="G227" s="48">
        <v>31</v>
      </c>
      <c r="H227" s="89">
        <f>+H226+G227</f>
        <v>84596</v>
      </c>
      <c r="I227" s="89">
        <f t="shared" ref="I227" si="201">+H227-M227-O227</f>
        <v>839</v>
      </c>
      <c r="J227" s="48">
        <v>6</v>
      </c>
      <c r="K227" s="56">
        <f>+J227+K226</f>
        <v>42</v>
      </c>
      <c r="L227" s="48">
        <v>0</v>
      </c>
      <c r="M227" s="89">
        <f>+L227+M226</f>
        <v>4634</v>
      </c>
      <c r="N227" s="48">
        <v>35</v>
      </c>
      <c r="O227" s="89">
        <f>+N227+O226</f>
        <v>79123</v>
      </c>
      <c r="P227" s="111">
        <f>+Q227-Q226</f>
        <v>1265</v>
      </c>
      <c r="Q227" s="57">
        <v>799701</v>
      </c>
      <c r="R227" s="48">
        <v>407</v>
      </c>
      <c r="S227" s="118"/>
      <c r="T227" s="57">
        <v>27357</v>
      </c>
      <c r="U227" s="78"/>
      <c r="W227" s="121">
        <f t="shared" ref="W227" si="202">+B227</f>
        <v>44050</v>
      </c>
      <c r="X227" s="122">
        <f t="shared" ref="X227" si="203">+G227</f>
        <v>31</v>
      </c>
      <c r="Y227" s="97">
        <f t="shared" ref="Y227" si="204">+H227</f>
        <v>84596</v>
      </c>
      <c r="Z227" s="123">
        <f t="shared" ref="Z227" si="205">+B227</f>
        <v>44050</v>
      </c>
      <c r="AA227" s="97">
        <f t="shared" ref="AA227" si="206">+L227</f>
        <v>0</v>
      </c>
      <c r="AB227" s="97">
        <f t="shared" ref="AB227" si="207">+M227</f>
        <v>4634</v>
      </c>
    </row>
    <row r="228" spans="2:28" x14ac:dyDescent="0.55000000000000004">
      <c r="B228" s="77">
        <v>44051</v>
      </c>
      <c r="C228" s="48">
        <v>0</v>
      </c>
      <c r="D228" s="84"/>
      <c r="E228" s="110"/>
      <c r="F228" s="57">
        <v>6</v>
      </c>
      <c r="G228" s="48">
        <v>23</v>
      </c>
      <c r="H228" s="89">
        <f>+H227+G228</f>
        <v>84619</v>
      </c>
      <c r="I228" s="89">
        <f t="shared" ref="I228" si="208">+H228-M228-O228</f>
        <v>817</v>
      </c>
      <c r="J228" s="48">
        <v>1</v>
      </c>
      <c r="K228" s="56">
        <f>+J228+K227</f>
        <v>43</v>
      </c>
      <c r="L228" s="48">
        <v>0</v>
      </c>
      <c r="M228" s="89">
        <f>+L228+M227</f>
        <v>4634</v>
      </c>
      <c r="N228" s="48">
        <v>45</v>
      </c>
      <c r="O228" s="89">
        <f>+N228+O227</f>
        <v>79168</v>
      </c>
      <c r="P228" s="111">
        <f>+Q228-Q227</f>
        <v>567</v>
      </c>
      <c r="Q228" s="57">
        <v>800268</v>
      </c>
      <c r="R228" s="48">
        <v>2102</v>
      </c>
      <c r="S228" s="118"/>
      <c r="T228" s="57">
        <v>25822</v>
      </c>
      <c r="U228" s="78"/>
      <c r="W228" s="121">
        <f t="shared" ref="W228" si="209">+B228</f>
        <v>44051</v>
      </c>
      <c r="X228" s="122">
        <f t="shared" ref="X228" si="210">+G228</f>
        <v>23</v>
      </c>
      <c r="Y228" s="97">
        <f t="shared" ref="Y228" si="211">+H228</f>
        <v>84619</v>
      </c>
      <c r="Z228" s="123">
        <f t="shared" ref="Z228" si="212">+B228</f>
        <v>44051</v>
      </c>
      <c r="AA228" s="97">
        <f t="shared" ref="AA228" si="213">+L228</f>
        <v>0</v>
      </c>
      <c r="AB228" s="97">
        <f t="shared" ref="AB228" si="214">+M228</f>
        <v>4634</v>
      </c>
    </row>
    <row r="229" spans="2:28" x14ac:dyDescent="0.55000000000000004">
      <c r="B229" s="77">
        <v>44052</v>
      </c>
      <c r="C229" s="48">
        <v>1</v>
      </c>
      <c r="D229" s="84"/>
      <c r="E229" s="110"/>
      <c r="F229" s="57">
        <v>7</v>
      </c>
      <c r="G229" s="48">
        <v>49</v>
      </c>
      <c r="H229" s="89">
        <f>+H228+G229</f>
        <v>84668</v>
      </c>
      <c r="I229" s="89">
        <f t="shared" ref="I229" si="215">+H229-M229-O229</f>
        <v>802</v>
      </c>
      <c r="J229" s="48">
        <v>-2</v>
      </c>
      <c r="K229" s="56">
        <f>+J229+K228</f>
        <v>41</v>
      </c>
      <c r="L229" s="48">
        <v>0</v>
      </c>
      <c r="M229" s="89">
        <f>+L229+M228</f>
        <v>4634</v>
      </c>
      <c r="N229" s="48">
        <v>64</v>
      </c>
      <c r="O229" s="89">
        <f>+N229+O228</f>
        <v>79232</v>
      </c>
      <c r="P229" s="111">
        <f>+Q229-Q228</f>
        <v>541</v>
      </c>
      <c r="Q229" s="57">
        <v>800809</v>
      </c>
      <c r="R229" s="48">
        <v>2305</v>
      </c>
      <c r="S229" s="118"/>
      <c r="T229" s="57">
        <v>24055</v>
      </c>
      <c r="U229" s="78"/>
      <c r="W229" s="121">
        <f t="shared" ref="W229" si="216">+B229</f>
        <v>44052</v>
      </c>
      <c r="X229" s="122">
        <f t="shared" ref="X229" si="217">+G229</f>
        <v>49</v>
      </c>
      <c r="Y229" s="97">
        <f t="shared" ref="Y229" si="218">+H229</f>
        <v>84668</v>
      </c>
      <c r="Z229" s="123">
        <f t="shared" ref="Z229" si="219">+B229</f>
        <v>44052</v>
      </c>
      <c r="AA229" s="97">
        <f t="shared" ref="AA229" si="220">+L229</f>
        <v>0</v>
      </c>
      <c r="AB229" s="97">
        <f t="shared" ref="AB229" si="221">+M229</f>
        <v>4634</v>
      </c>
    </row>
    <row r="230" spans="2:28" x14ac:dyDescent="0.55000000000000004">
      <c r="B230" s="77"/>
      <c r="C230" s="59"/>
      <c r="D230" s="49"/>
      <c r="E230" s="61"/>
      <c r="F230" s="60"/>
      <c r="G230" s="59"/>
      <c r="H230" s="61"/>
      <c r="I230" s="55"/>
      <c r="J230" s="59"/>
      <c r="K230" s="61"/>
      <c r="L230" s="59"/>
      <c r="M230" s="61"/>
      <c r="N230" s="48"/>
      <c r="O230" s="60"/>
      <c r="P230" s="124"/>
      <c r="Q230" s="60"/>
      <c r="R230" s="48"/>
      <c r="S230" s="60"/>
      <c r="T230" s="60"/>
      <c r="U230" s="78"/>
    </row>
    <row r="231" spans="2:28" ht="9.5" customHeight="1" thickBot="1" x14ac:dyDescent="0.6">
      <c r="B231" s="66"/>
      <c r="C231" s="79"/>
      <c r="D231" s="80"/>
      <c r="E231" s="82"/>
      <c r="F231" s="95"/>
      <c r="G231" s="79"/>
      <c r="H231" s="82"/>
      <c r="I231" s="82"/>
      <c r="J231" s="79"/>
      <c r="K231" s="82"/>
      <c r="L231" s="79"/>
      <c r="M231" s="82"/>
      <c r="N231" s="83"/>
      <c r="O231" s="81"/>
      <c r="P231" s="94"/>
      <c r="Q231" s="95"/>
      <c r="R231" s="120"/>
      <c r="S231" s="95"/>
      <c r="T231" s="95"/>
      <c r="U231" s="67"/>
    </row>
    <row r="233" spans="2:28" ht="13" customHeight="1" x14ac:dyDescent="0.55000000000000004">
      <c r="E233" s="112"/>
      <c r="F233" s="113"/>
      <c r="G233" s="112" t="s">
        <v>80</v>
      </c>
      <c r="H233" s="113"/>
      <c r="I233" s="113"/>
      <c r="J233" s="113"/>
      <c r="U233" s="72"/>
    </row>
    <row r="234" spans="2:28" ht="13" customHeight="1" x14ac:dyDescent="0.55000000000000004">
      <c r="E234" s="112" t="s">
        <v>98</v>
      </c>
      <c r="F234" s="113"/>
      <c r="G234" s="262" t="s">
        <v>79</v>
      </c>
      <c r="H234" s="263"/>
      <c r="I234" s="112" t="s">
        <v>106</v>
      </c>
      <c r="J234" s="113"/>
    </row>
    <row r="235" spans="2:28" ht="13" customHeight="1" x14ac:dyDescent="0.55000000000000004">
      <c r="B235" s="130"/>
      <c r="E235" s="114" t="s">
        <v>108</v>
      </c>
      <c r="F235" s="113"/>
      <c r="G235" s="115"/>
      <c r="H235" s="115"/>
      <c r="I235" s="112" t="s">
        <v>107</v>
      </c>
      <c r="J235" s="113"/>
    </row>
    <row r="236" spans="2:28" ht="18.5" customHeight="1" x14ac:dyDescent="0.55000000000000004">
      <c r="E236" s="112" t="s">
        <v>96</v>
      </c>
      <c r="F236" s="113"/>
      <c r="G236" s="112" t="s">
        <v>97</v>
      </c>
      <c r="H236" s="113"/>
      <c r="I236" s="113"/>
      <c r="J236" s="113"/>
    </row>
    <row r="237" spans="2:28" ht="13" customHeight="1" x14ac:dyDescent="0.55000000000000004">
      <c r="E237" s="112" t="s">
        <v>98</v>
      </c>
      <c r="F237" s="113"/>
      <c r="G237" s="112" t="s">
        <v>99</v>
      </c>
      <c r="H237" s="113"/>
      <c r="I237" s="113"/>
      <c r="J237" s="113"/>
    </row>
    <row r="238" spans="2:28" ht="13" customHeight="1" x14ac:dyDescent="0.55000000000000004">
      <c r="E238" s="112" t="s">
        <v>98</v>
      </c>
      <c r="F238" s="113"/>
      <c r="G238" s="112" t="s">
        <v>100</v>
      </c>
      <c r="H238" s="113"/>
      <c r="I238" s="113"/>
      <c r="J238" s="113"/>
    </row>
    <row r="239" spans="2:28" ht="13" customHeight="1" x14ac:dyDescent="0.55000000000000004">
      <c r="E239" s="112" t="s">
        <v>101</v>
      </c>
      <c r="F239" s="113"/>
      <c r="G239" s="112" t="s">
        <v>102</v>
      </c>
      <c r="H239" s="113"/>
      <c r="I239" s="113"/>
      <c r="J239" s="113"/>
    </row>
    <row r="240" spans="2:28" ht="13" customHeight="1" x14ac:dyDescent="0.55000000000000004">
      <c r="E240" s="112" t="s">
        <v>103</v>
      </c>
      <c r="F240" s="113"/>
      <c r="G240" s="112" t="s">
        <v>104</v>
      </c>
      <c r="H240" s="113"/>
      <c r="I240" s="113"/>
      <c r="J240" s="113"/>
    </row>
  </sheetData>
  <mergeCells count="12">
    <mergeCell ref="G234:H23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35"/>
  <sheetViews>
    <sheetView tabSelected="1" topLeftCell="A5" zoomScale="96" zoomScaleNormal="96" workbookViewId="0">
      <pane xSplit="1" ySplit="3" topLeftCell="B221" activePane="bottomRight" state="frozen"/>
      <selection activeCell="A5" sqref="A5"/>
      <selection pane="topRight" activeCell="B5" sqref="B5"/>
      <selection pane="bottomLeft" activeCell="A8" sqref="A8"/>
      <selection pane="bottomRight" activeCell="N223" sqref="N22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2" t="s">
        <v>130</v>
      </c>
      <c r="C4" s="293"/>
      <c r="D4" s="293"/>
      <c r="E4" s="293"/>
      <c r="F4" s="293"/>
      <c r="G4" s="293"/>
      <c r="H4" s="293"/>
      <c r="I4" s="293"/>
      <c r="J4" s="293"/>
      <c r="K4" s="294"/>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5" t="s">
        <v>76</v>
      </c>
      <c r="B5" s="299" t="s">
        <v>134</v>
      </c>
      <c r="C5" s="297"/>
      <c r="D5" s="297"/>
      <c r="E5" s="297"/>
      <c r="F5" s="300" t="s">
        <v>135</v>
      </c>
      <c r="G5" s="297" t="s">
        <v>131</v>
      </c>
      <c r="H5" s="297"/>
      <c r="I5" s="297"/>
      <c r="J5" s="297" t="s">
        <v>132</v>
      </c>
      <c r="K5" s="298"/>
      <c r="L5" s="284" t="s">
        <v>69</v>
      </c>
      <c r="M5" s="285"/>
      <c r="N5" s="288" t="s">
        <v>9</v>
      </c>
      <c r="O5" s="289"/>
      <c r="P5" s="316" t="s">
        <v>128</v>
      </c>
      <c r="Q5" s="317"/>
      <c r="R5" s="317"/>
      <c r="S5" s="318"/>
      <c r="T5" s="324" t="s">
        <v>88</v>
      </c>
      <c r="U5" s="325"/>
      <c r="V5" s="325"/>
      <c r="W5" s="325"/>
      <c r="X5" s="326"/>
      <c r="Y5" s="131"/>
      <c r="Z5" s="295" t="s">
        <v>76</v>
      </c>
      <c r="AA5" s="336" t="s">
        <v>161</v>
      </c>
      <c r="AB5" s="337"/>
      <c r="AC5" s="338"/>
      <c r="AD5" s="332" t="s">
        <v>142</v>
      </c>
      <c r="AE5" s="333"/>
      <c r="AF5" s="311"/>
      <c r="AG5" s="311"/>
      <c r="AH5" s="311"/>
      <c r="AI5" s="311"/>
      <c r="AJ5" s="334"/>
      <c r="AK5" s="310" t="s">
        <v>143</v>
      </c>
      <c r="AL5" s="311"/>
      <c r="AM5" s="311"/>
      <c r="AN5" s="311"/>
      <c r="AO5" s="311"/>
      <c r="AP5" s="312"/>
      <c r="AQ5" s="310" t="s">
        <v>144</v>
      </c>
      <c r="AR5" s="311"/>
      <c r="AS5" s="311"/>
      <c r="AT5" s="311"/>
      <c r="AU5" s="311"/>
      <c r="AV5" s="322"/>
    </row>
    <row r="6" spans="1:83" ht="18" customHeight="1" x14ac:dyDescent="0.55000000000000004">
      <c r="A6" s="295"/>
      <c r="B6" s="303" t="s">
        <v>148</v>
      </c>
      <c r="C6" s="304"/>
      <c r="D6" s="307" t="s">
        <v>86</v>
      </c>
      <c r="E6" s="305" t="s">
        <v>136</v>
      </c>
      <c r="F6" s="301"/>
      <c r="G6" s="307" t="s">
        <v>133</v>
      </c>
      <c r="H6" s="307" t="s">
        <v>9</v>
      </c>
      <c r="I6" s="307" t="s">
        <v>86</v>
      </c>
      <c r="J6" s="307" t="s">
        <v>133</v>
      </c>
      <c r="K6" s="308" t="s">
        <v>9</v>
      </c>
      <c r="L6" s="286"/>
      <c r="M6" s="287"/>
      <c r="N6" s="290"/>
      <c r="O6" s="291"/>
      <c r="P6" s="319"/>
      <c r="Q6" s="320"/>
      <c r="R6" s="320"/>
      <c r="S6" s="321"/>
      <c r="T6" s="327"/>
      <c r="U6" s="328"/>
      <c r="V6" s="328"/>
      <c r="W6" s="328"/>
      <c r="X6" s="329"/>
      <c r="Y6" s="131"/>
      <c r="Z6" s="295"/>
      <c r="AA6" s="339"/>
      <c r="AB6" s="340"/>
      <c r="AC6" s="341"/>
      <c r="AD6" s="330" t="s">
        <v>141</v>
      </c>
      <c r="AE6" s="331"/>
      <c r="AF6" s="314"/>
      <c r="AG6" s="314" t="s">
        <v>140</v>
      </c>
      <c r="AH6" s="314"/>
      <c r="AI6" s="314" t="s">
        <v>132</v>
      </c>
      <c r="AJ6" s="335"/>
      <c r="AK6" s="313" t="s">
        <v>141</v>
      </c>
      <c r="AL6" s="314"/>
      <c r="AM6" s="314" t="s">
        <v>140</v>
      </c>
      <c r="AN6" s="314"/>
      <c r="AO6" s="314" t="s">
        <v>132</v>
      </c>
      <c r="AP6" s="315"/>
      <c r="AQ6" s="313" t="s">
        <v>141</v>
      </c>
      <c r="AR6" s="314"/>
      <c r="AS6" s="314" t="s">
        <v>140</v>
      </c>
      <c r="AT6" s="314"/>
      <c r="AU6" s="314" t="s">
        <v>132</v>
      </c>
      <c r="AV6" s="323"/>
      <c r="AY6" s="45" t="s">
        <v>178</v>
      </c>
      <c r="AZ6" s="45" t="s">
        <v>179</v>
      </c>
      <c r="BB6" s="45" t="s">
        <v>177</v>
      </c>
      <c r="BC6" t="s">
        <v>180</v>
      </c>
      <c r="BE6" t="s">
        <v>162</v>
      </c>
      <c r="BG6" t="s">
        <v>162</v>
      </c>
      <c r="BI6" t="s">
        <v>164</v>
      </c>
      <c r="BP6" t="s">
        <v>142</v>
      </c>
      <c r="BT6" t="s">
        <v>143</v>
      </c>
      <c r="BX6" t="s">
        <v>144</v>
      </c>
      <c r="CA6" t="s">
        <v>142</v>
      </c>
    </row>
    <row r="7" spans="1:83" ht="36.5" thickBot="1" x14ac:dyDescent="0.6">
      <c r="A7" s="296"/>
      <c r="B7" s="141" t="s">
        <v>133</v>
      </c>
      <c r="C7" s="133" t="s">
        <v>9</v>
      </c>
      <c r="D7" s="302"/>
      <c r="E7" s="306"/>
      <c r="F7" s="302"/>
      <c r="G7" s="302"/>
      <c r="H7" s="302"/>
      <c r="I7" s="302"/>
      <c r="J7" s="302"/>
      <c r="K7" s="30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60" t="s">
        <v>245</v>
      </c>
      <c r="Z7" s="296"/>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3" t="s">
        <v>176</v>
      </c>
      <c r="AY7" s="283"/>
      <c r="AZ7" s="283"/>
      <c r="BA7" s="283"/>
      <c r="BB7" s="283"/>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28"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28"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8"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56</v>
      </c>
      <c r="AX227" s="238">
        <f t="shared" ref="AX227:AX228"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1">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9">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7">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c r="B229" s="241"/>
      <c r="C229" s="155"/>
      <c r="D229" s="155"/>
      <c r="E229" s="147"/>
      <c r="F229" s="147"/>
      <c r="G229" s="147"/>
      <c r="H229" s="135"/>
      <c r="I229" s="147"/>
      <c r="J229" s="135"/>
      <c r="K229" s="42"/>
      <c r="L229" s="146"/>
      <c r="M229" s="147"/>
      <c r="N229" s="135"/>
      <c r="O229" s="135"/>
      <c r="P229" s="147"/>
      <c r="Q229" s="147"/>
      <c r="R229" s="135"/>
      <c r="S229" s="135"/>
      <c r="T229" s="147"/>
      <c r="U229" s="147"/>
      <c r="V229" s="135"/>
      <c r="W229" s="42"/>
      <c r="X229" s="148"/>
      <c r="Z229" s="75"/>
      <c r="AA229" s="231"/>
      <c r="AB229" s="231"/>
      <c r="AC229" s="232"/>
      <c r="AD229" s="184"/>
      <c r="AE229" s="244"/>
      <c r="AF229" s="156"/>
      <c r="AG229" s="185"/>
      <c r="AH229" s="156"/>
      <c r="AI229" s="185"/>
      <c r="AJ229" s="186"/>
      <c r="AK229" s="187"/>
      <c r="AL229" s="156"/>
      <c r="AM229" s="185"/>
      <c r="AN229" s="156"/>
      <c r="AO229" s="185"/>
      <c r="AP229" s="188"/>
      <c r="AQ229" s="187"/>
      <c r="AR229" s="156"/>
      <c r="AS229" s="185"/>
      <c r="AT229" s="156"/>
      <c r="AU229" s="185"/>
      <c r="AV229" s="189"/>
      <c r="AW229" s="257"/>
      <c r="AX229" s="238"/>
      <c r="AY229" s="6"/>
      <c r="AZ229" s="239"/>
      <c r="BA229" s="239"/>
      <c r="BB229" s="130"/>
      <c r="BC229" s="27"/>
      <c r="BD229" s="239"/>
      <c r="BE229" s="230"/>
      <c r="BF229" s="132"/>
      <c r="BG229" s="230"/>
      <c r="BH229" s="132"/>
      <c r="BI229" s="1"/>
      <c r="BL229" s="1"/>
      <c r="BO229" s="258"/>
      <c r="BS229" s="258"/>
      <c r="BW229" s="258"/>
      <c r="CA229" s="258"/>
      <c r="CD229" s="258"/>
    </row>
    <row r="230" spans="1:83" ht="18" customHeight="1" x14ac:dyDescent="0.55000000000000004">
      <c r="A230" s="180"/>
      <c r="B230" s="147"/>
      <c r="C230" s="155"/>
      <c r="D230" s="155"/>
      <c r="E230" s="147"/>
      <c r="F230" s="147"/>
      <c r="G230" s="147"/>
      <c r="H230" s="135"/>
      <c r="I230" s="147"/>
      <c r="J230" s="135"/>
      <c r="K230" s="42"/>
      <c r="L230" s="146"/>
      <c r="M230" s="147"/>
      <c r="N230" s="135"/>
      <c r="O230" s="135"/>
      <c r="P230" s="147"/>
      <c r="Q230" s="147"/>
      <c r="R230" s="135"/>
      <c r="S230" s="135"/>
      <c r="T230" s="147"/>
      <c r="U230" s="147"/>
      <c r="V230" s="135"/>
      <c r="W230" s="42"/>
      <c r="X230" s="148"/>
      <c r="Z230" s="75"/>
      <c r="AA230" s="231"/>
      <c r="AB230" s="231"/>
      <c r="AC230" s="232"/>
      <c r="AD230" s="184"/>
      <c r="AE230" s="244"/>
      <c r="AF230" s="156"/>
      <c r="AG230" s="185"/>
      <c r="AH230" s="156"/>
      <c r="AI230" s="185"/>
      <c r="AJ230" s="186"/>
      <c r="AK230" s="187"/>
      <c r="AL230" s="156"/>
      <c r="AM230" s="185"/>
      <c r="AN230" s="156"/>
      <c r="AO230" s="185"/>
      <c r="AP230" s="188"/>
      <c r="AQ230" s="187"/>
      <c r="AR230" s="156"/>
      <c r="AS230" s="185"/>
      <c r="AT230" s="156"/>
      <c r="AU230" s="185"/>
      <c r="AV230" s="189"/>
      <c r="AX230"/>
      <c r="AY230"/>
      <c r="AZ230"/>
      <c r="BB230"/>
      <c r="BP230" s="45"/>
      <c r="BQ230" s="45"/>
      <c r="BR230" s="45"/>
      <c r="BS230" s="45"/>
    </row>
    <row r="231" spans="1:83" ht="7" customHeight="1" thickBot="1" x14ac:dyDescent="0.6">
      <c r="A231" s="66"/>
      <c r="B231" s="146"/>
      <c r="C231" s="155"/>
      <c r="D231" s="147"/>
      <c r="E231" s="147"/>
      <c r="F231" s="147"/>
      <c r="G231" s="147"/>
      <c r="H231" s="135"/>
      <c r="I231" s="147"/>
      <c r="J231" s="135"/>
      <c r="K231" s="148"/>
      <c r="L231" s="146"/>
      <c r="M231" s="147"/>
      <c r="N231" s="135"/>
      <c r="O231" s="135"/>
      <c r="P231" s="147"/>
      <c r="Q231" s="147"/>
      <c r="R231" s="135"/>
      <c r="S231" s="135"/>
      <c r="T231" s="147"/>
      <c r="U231" s="147"/>
      <c r="V231" s="135"/>
      <c r="W231" s="42"/>
      <c r="X231" s="148"/>
      <c r="Z231" s="66"/>
      <c r="AA231" s="64"/>
      <c r="AB231" s="64"/>
      <c r="AC231" s="64"/>
      <c r="AD231" s="184"/>
      <c r="AE231" s="244"/>
      <c r="AF231" s="156"/>
      <c r="AG231" s="185"/>
      <c r="AH231" s="156"/>
      <c r="AI231" s="185"/>
      <c r="AJ231" s="186"/>
      <c r="AK231" s="187"/>
      <c r="AL231" s="156"/>
      <c r="AM231" s="185"/>
      <c r="AN231" s="156"/>
      <c r="AO231" s="185"/>
      <c r="AP231" s="188"/>
      <c r="AQ231" s="187"/>
      <c r="AR231" s="156"/>
      <c r="AS231" s="185"/>
      <c r="AT231" s="156"/>
      <c r="AU231" s="185"/>
      <c r="AV231" s="189"/>
    </row>
    <row r="232" spans="1:83" x14ac:dyDescent="0.55000000000000004">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row>
    <row r="233" spans="1:83" x14ac:dyDescent="0.55000000000000004">
      <c r="BB233" s="45">
        <f>219-172</f>
        <v>47</v>
      </c>
    </row>
    <row r="234" spans="1:83" x14ac:dyDescent="0.55000000000000004">
      <c r="L234">
        <f>SUM(L97:L233)</f>
        <v>3068</v>
      </c>
      <c r="P234">
        <f>SUM(P97:P233)</f>
        <v>532</v>
      </c>
      <c r="AD234">
        <f>SUM(AD188:AD194)</f>
        <v>82</v>
      </c>
    </row>
    <row r="235" spans="1:83" x14ac:dyDescent="0.55000000000000004">
      <c r="A235" s="130"/>
      <c r="Z235" s="130"/>
      <c r="AA235" s="130"/>
      <c r="AB235" s="130"/>
      <c r="AC235" s="130"/>
      <c r="AF235">
        <f>SUM(AD188:AD230)</f>
        <v>2876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V34"/>
  <sheetViews>
    <sheetView topLeftCell="A2" workbookViewId="0">
      <pane xSplit="2" ySplit="2" topLeftCell="C25" activePane="bottomRight" state="frozen"/>
      <selection activeCell="O24" sqref="O24"/>
      <selection pane="topRight" activeCell="O24" sqref="O24"/>
      <selection pane="bottomLeft" activeCell="O24" sqref="O24"/>
      <selection pane="bottomRight" activeCell="D33" sqref="D33"/>
    </sheetView>
  </sheetViews>
  <sheetFormatPr defaultRowHeight="18" x14ac:dyDescent="0.55000000000000004"/>
  <cols>
    <col min="1" max="2" width="2.75" customWidth="1"/>
    <col min="3" max="3" width="1.33203125" customWidth="1"/>
    <col min="4" max="4" width="19.25" customWidth="1"/>
    <col min="5" max="5" width="3.1640625" bestFit="1" customWidth="1"/>
    <col min="6" max="6" width="7.83203125" bestFit="1"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3.5" bestFit="1" customWidth="1"/>
    <col min="17" max="17" width="4.83203125" bestFit="1" customWidth="1"/>
    <col min="18" max="18" width="13.75" bestFit="1" customWidth="1"/>
    <col min="19" max="19" width="4.83203125" bestFit="1" customWidth="1"/>
    <col min="20" max="20" width="8.5" bestFit="1" customWidth="1"/>
    <col min="21" max="22" width="6.33203125" customWidth="1"/>
  </cols>
  <sheetData>
    <row r="3" spans="1:22" x14ac:dyDescent="0.55000000000000004">
      <c r="G3" s="248" t="s">
        <v>163</v>
      </c>
      <c r="H3" s="248" t="s">
        <v>9</v>
      </c>
      <c r="I3" s="248" t="s">
        <v>73</v>
      </c>
      <c r="J3" s="248" t="s">
        <v>9</v>
      </c>
      <c r="K3" s="248" t="s">
        <v>132</v>
      </c>
      <c r="L3" s="248" t="s">
        <v>9</v>
      </c>
      <c r="M3" s="251" t="s">
        <v>182</v>
      </c>
      <c r="N3" s="251" t="s">
        <v>183</v>
      </c>
      <c r="O3" s="251" t="s">
        <v>234</v>
      </c>
      <c r="P3" s="251"/>
      <c r="Q3" s="251" t="s">
        <v>9</v>
      </c>
      <c r="S3" t="s">
        <v>163</v>
      </c>
      <c r="T3" t="s">
        <v>158</v>
      </c>
      <c r="U3" t="s">
        <v>182</v>
      </c>
      <c r="V3" t="s">
        <v>9</v>
      </c>
    </row>
    <row r="4" spans="1:22" x14ac:dyDescent="0.55000000000000004">
      <c r="A4">
        <v>1</v>
      </c>
      <c r="C4" t="s">
        <v>184</v>
      </c>
      <c r="D4" t="s">
        <v>185</v>
      </c>
      <c r="E4">
        <v>24</v>
      </c>
      <c r="F4" s="1">
        <v>44026</v>
      </c>
      <c r="H4">
        <v>0</v>
      </c>
      <c r="J4">
        <v>73</v>
      </c>
      <c r="L4">
        <v>3</v>
      </c>
      <c r="Q4">
        <v>0</v>
      </c>
      <c r="R4" s="1"/>
      <c r="T4">
        <v>76</v>
      </c>
    </row>
    <row r="5" spans="1:22"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t="s">
        <v>158</v>
      </c>
      <c r="U5" t="s">
        <v>189</v>
      </c>
      <c r="V5" t="s">
        <v>190</v>
      </c>
    </row>
    <row r="6" spans="1:22" x14ac:dyDescent="0.55000000000000004">
      <c r="C6" s="130" t="s">
        <v>191</v>
      </c>
      <c r="D6" s="5"/>
      <c r="E6" s="5"/>
      <c r="F6" s="5"/>
      <c r="G6" s="5"/>
      <c r="H6" s="5"/>
      <c r="I6" s="5"/>
      <c r="J6" s="249"/>
      <c r="K6" s="5"/>
      <c r="L6" s="249"/>
      <c r="M6" s="5"/>
      <c r="N6" s="5"/>
      <c r="O6" s="5"/>
      <c r="P6" s="5"/>
      <c r="Q6" s="5"/>
      <c r="R6" s="1">
        <v>44026</v>
      </c>
      <c r="T6">
        <v>0</v>
      </c>
      <c r="V6">
        <v>0</v>
      </c>
    </row>
    <row r="7" spans="1:22" x14ac:dyDescent="0.55000000000000004">
      <c r="A7">
        <v>3</v>
      </c>
      <c r="C7" s="45" t="s">
        <v>192</v>
      </c>
      <c r="D7" t="s">
        <v>193</v>
      </c>
      <c r="E7">
        <v>36</v>
      </c>
      <c r="G7" s="5">
        <v>5</v>
      </c>
      <c r="H7" s="249">
        <f>+H5+G7</f>
        <v>6</v>
      </c>
      <c r="I7" s="5"/>
      <c r="J7" s="249"/>
      <c r="K7" s="5"/>
      <c r="L7" s="249"/>
      <c r="M7" s="5">
        <v>8</v>
      </c>
      <c r="N7" s="5"/>
      <c r="O7" s="5"/>
      <c r="P7" s="5"/>
      <c r="Q7" s="249">
        <f>+Q5+M7</f>
        <v>11</v>
      </c>
      <c r="R7" s="1">
        <v>44027</v>
      </c>
      <c r="S7" s="5">
        <v>1</v>
      </c>
      <c r="T7" s="249">
        <f>+T6+S7</f>
        <v>1</v>
      </c>
      <c r="U7" s="5">
        <v>3</v>
      </c>
      <c r="V7" s="249">
        <f>+V6+U7</f>
        <v>3</v>
      </c>
    </row>
    <row r="8" spans="1:22" x14ac:dyDescent="0.55000000000000004">
      <c r="A8">
        <v>4</v>
      </c>
      <c r="B8" s="250"/>
      <c r="C8" s="45" t="s">
        <v>194</v>
      </c>
      <c r="D8" t="s">
        <v>195</v>
      </c>
      <c r="E8">
        <v>12</v>
      </c>
      <c r="G8" s="5">
        <v>11</v>
      </c>
      <c r="H8" s="249">
        <f t="shared" ref="H8:H18" si="0">+H7+G8</f>
        <v>17</v>
      </c>
      <c r="I8" s="5"/>
      <c r="J8" s="249"/>
      <c r="K8" s="5"/>
      <c r="L8" s="249"/>
      <c r="M8" s="5">
        <v>0</v>
      </c>
      <c r="N8" s="5"/>
      <c r="O8" s="5"/>
      <c r="P8" s="5"/>
      <c r="Q8" s="249">
        <f t="shared" ref="Q8:Q13" si="1">+Q7+M8</f>
        <v>11</v>
      </c>
      <c r="R8" s="1" t="s">
        <v>196</v>
      </c>
      <c r="S8" s="5">
        <v>5</v>
      </c>
      <c r="T8" s="249">
        <f t="shared" ref="T8:V19" si="2">+T7+S8</f>
        <v>6</v>
      </c>
      <c r="U8" s="5">
        <v>8</v>
      </c>
      <c r="V8" s="249">
        <f t="shared" si="2"/>
        <v>11</v>
      </c>
    </row>
    <row r="9" spans="1:22" x14ac:dyDescent="0.55000000000000004">
      <c r="A9">
        <v>5</v>
      </c>
      <c r="B9" s="250"/>
      <c r="C9" s="45" t="s">
        <v>197</v>
      </c>
      <c r="D9" t="s">
        <v>198</v>
      </c>
      <c r="E9">
        <v>12</v>
      </c>
      <c r="G9" s="5">
        <v>0</v>
      </c>
      <c r="H9" s="249">
        <f t="shared" si="0"/>
        <v>17</v>
      </c>
      <c r="I9" s="5"/>
      <c r="J9" s="249"/>
      <c r="K9" s="5"/>
      <c r="L9" s="249"/>
      <c r="M9" s="5">
        <v>12</v>
      </c>
      <c r="N9" s="5"/>
      <c r="O9" s="5"/>
      <c r="P9" s="5"/>
      <c r="Q9" s="249">
        <f t="shared" si="1"/>
        <v>23</v>
      </c>
      <c r="R9" s="1" t="s">
        <v>199</v>
      </c>
      <c r="S9" s="5">
        <v>11</v>
      </c>
      <c r="T9" s="249">
        <f t="shared" si="2"/>
        <v>17</v>
      </c>
      <c r="U9" s="5">
        <v>0</v>
      </c>
      <c r="V9" s="249">
        <f t="shared" si="2"/>
        <v>11</v>
      </c>
    </row>
    <row r="10" spans="1:22" x14ac:dyDescent="0.55000000000000004">
      <c r="A10">
        <v>6</v>
      </c>
      <c r="B10" s="250"/>
      <c r="C10" s="45" t="s">
        <v>200</v>
      </c>
      <c r="D10" t="s">
        <v>201</v>
      </c>
      <c r="E10">
        <v>12</v>
      </c>
      <c r="G10" s="5">
        <v>13</v>
      </c>
      <c r="H10" s="249">
        <f t="shared" si="0"/>
        <v>30</v>
      </c>
      <c r="I10" s="5"/>
      <c r="J10" s="249"/>
      <c r="K10" s="5"/>
      <c r="L10" s="249"/>
      <c r="M10" s="5">
        <v>18</v>
      </c>
      <c r="N10" s="5"/>
      <c r="O10" s="5"/>
      <c r="P10" s="5"/>
      <c r="Q10" s="249">
        <f t="shared" si="1"/>
        <v>41</v>
      </c>
      <c r="R10" s="1">
        <v>44030</v>
      </c>
      <c r="S10" s="5">
        <v>13</v>
      </c>
      <c r="T10" s="249">
        <f t="shared" si="2"/>
        <v>30</v>
      </c>
      <c r="U10" s="5">
        <f>12+18</f>
        <v>30</v>
      </c>
      <c r="V10" s="249">
        <f t="shared" si="2"/>
        <v>41</v>
      </c>
    </row>
    <row r="11" spans="1:22" x14ac:dyDescent="0.55000000000000004">
      <c r="A11">
        <v>7</v>
      </c>
      <c r="B11" s="250"/>
      <c r="C11" s="45" t="s">
        <v>202</v>
      </c>
      <c r="D11" t="s">
        <v>203</v>
      </c>
      <c r="E11">
        <v>24</v>
      </c>
      <c r="F11" s="1">
        <v>44031</v>
      </c>
      <c r="G11" s="5">
        <v>17</v>
      </c>
      <c r="H11" s="249">
        <f t="shared" si="0"/>
        <v>47</v>
      </c>
      <c r="I11" s="5"/>
      <c r="J11" s="249"/>
      <c r="K11" s="5"/>
      <c r="L11" s="249"/>
      <c r="M11" s="5">
        <v>9</v>
      </c>
      <c r="N11" s="5"/>
      <c r="O11" s="5"/>
      <c r="P11" s="5"/>
      <c r="Q11" s="249">
        <f t="shared" si="1"/>
        <v>50</v>
      </c>
      <c r="R11" s="1">
        <v>44031</v>
      </c>
      <c r="S11" s="5">
        <v>17</v>
      </c>
      <c r="T11" s="249">
        <f t="shared" si="2"/>
        <v>47</v>
      </c>
      <c r="U11" s="5">
        <v>9</v>
      </c>
      <c r="V11" s="249">
        <f t="shared" si="2"/>
        <v>50</v>
      </c>
    </row>
    <row r="12" spans="1:22" x14ac:dyDescent="0.55000000000000004">
      <c r="A12">
        <v>8</v>
      </c>
      <c r="B12" s="250"/>
      <c r="C12" s="45" t="s">
        <v>204</v>
      </c>
      <c r="D12" t="s">
        <v>205</v>
      </c>
      <c r="E12">
        <v>24</v>
      </c>
      <c r="F12" s="1">
        <v>44032</v>
      </c>
      <c r="G12" s="5">
        <v>8</v>
      </c>
      <c r="H12" s="249">
        <f t="shared" si="0"/>
        <v>55</v>
      </c>
      <c r="I12" s="5"/>
      <c r="J12" s="249"/>
      <c r="K12" s="5"/>
      <c r="L12" s="249"/>
      <c r="M12" s="5">
        <v>5</v>
      </c>
      <c r="N12" s="5"/>
      <c r="O12" s="5"/>
      <c r="P12" s="5"/>
      <c r="Q12" s="249">
        <f t="shared" si="1"/>
        <v>55</v>
      </c>
      <c r="R12" s="1">
        <v>44032</v>
      </c>
      <c r="S12" s="5">
        <v>8</v>
      </c>
      <c r="T12" s="249">
        <f t="shared" si="2"/>
        <v>55</v>
      </c>
      <c r="U12" s="5">
        <v>5</v>
      </c>
      <c r="V12" s="249">
        <f t="shared" si="2"/>
        <v>55</v>
      </c>
    </row>
    <row r="13" spans="1:22" x14ac:dyDescent="0.55000000000000004">
      <c r="A13">
        <v>9</v>
      </c>
      <c r="B13" s="250"/>
      <c r="C13" s="45" t="s">
        <v>206</v>
      </c>
      <c r="D13" t="s">
        <v>207</v>
      </c>
      <c r="E13">
        <v>24</v>
      </c>
      <c r="F13" s="1">
        <v>44033</v>
      </c>
      <c r="G13" s="5">
        <v>9</v>
      </c>
      <c r="H13" s="249">
        <f t="shared" si="0"/>
        <v>64</v>
      </c>
      <c r="I13" s="5"/>
      <c r="J13" s="249"/>
      <c r="K13" s="5"/>
      <c r="L13" s="249"/>
      <c r="M13" s="5">
        <v>14</v>
      </c>
      <c r="N13" s="5"/>
      <c r="O13" s="5"/>
      <c r="P13" s="5"/>
      <c r="Q13" s="249">
        <f t="shared" si="1"/>
        <v>69</v>
      </c>
      <c r="R13" s="1">
        <v>44033</v>
      </c>
      <c r="S13" s="5">
        <v>9</v>
      </c>
      <c r="T13" s="249">
        <f t="shared" si="2"/>
        <v>64</v>
      </c>
      <c r="U13" s="5">
        <v>14</v>
      </c>
      <c r="V13" s="249">
        <f t="shared" si="2"/>
        <v>69</v>
      </c>
    </row>
    <row r="14" spans="1:22" x14ac:dyDescent="0.55000000000000004">
      <c r="A14">
        <v>10</v>
      </c>
      <c r="B14" s="250"/>
      <c r="C14" s="45" t="s">
        <v>208</v>
      </c>
      <c r="D14" t="s">
        <v>209</v>
      </c>
      <c r="E14">
        <v>24</v>
      </c>
      <c r="F14" s="1">
        <v>44034</v>
      </c>
      <c r="G14" s="5">
        <v>18</v>
      </c>
      <c r="H14" s="249">
        <f t="shared" si="0"/>
        <v>82</v>
      </c>
      <c r="I14" s="5"/>
      <c r="J14" s="249"/>
      <c r="K14" s="5"/>
      <c r="L14" s="249"/>
      <c r="M14" s="5">
        <v>24</v>
      </c>
      <c r="N14" s="5">
        <v>16</v>
      </c>
      <c r="O14" s="5"/>
      <c r="P14" s="5"/>
      <c r="Q14" s="249">
        <f t="shared" ref="Q14:Q19" si="3">+Q13+M14-N14</f>
        <v>77</v>
      </c>
      <c r="R14" s="1">
        <v>44034</v>
      </c>
      <c r="S14" s="5">
        <v>18</v>
      </c>
      <c r="T14" s="249">
        <f t="shared" si="2"/>
        <v>82</v>
      </c>
      <c r="U14" s="5">
        <v>24</v>
      </c>
      <c r="V14" s="251">
        <f>+V13+U14-N14</f>
        <v>77</v>
      </c>
    </row>
    <row r="15" spans="1:22" x14ac:dyDescent="0.55000000000000004">
      <c r="A15">
        <v>11</v>
      </c>
      <c r="B15" s="250"/>
      <c r="C15" s="45" t="s">
        <v>210</v>
      </c>
      <c r="D15" t="s">
        <v>211</v>
      </c>
      <c r="E15">
        <v>24</v>
      </c>
      <c r="F15" s="1">
        <v>44035</v>
      </c>
      <c r="G15" s="5">
        <v>13</v>
      </c>
      <c r="H15" s="249">
        <f t="shared" si="0"/>
        <v>95</v>
      </c>
      <c r="I15" s="5"/>
      <c r="J15" s="249"/>
      <c r="K15" s="5"/>
      <c r="L15" s="249"/>
      <c r="M15" s="5">
        <v>19</v>
      </c>
      <c r="N15" s="5">
        <v>11</v>
      </c>
      <c r="O15" s="5"/>
      <c r="P15" s="5"/>
      <c r="Q15" s="249">
        <f t="shared" si="3"/>
        <v>85</v>
      </c>
      <c r="R15" s="1">
        <v>44035</v>
      </c>
      <c r="S15" s="5">
        <v>13</v>
      </c>
      <c r="T15" s="249">
        <f t="shared" si="2"/>
        <v>95</v>
      </c>
      <c r="U15" s="5">
        <v>19</v>
      </c>
      <c r="V15" s="251">
        <f t="shared" ref="V15:V19" si="4">+V14+U15-N15</f>
        <v>85</v>
      </c>
    </row>
    <row r="16" spans="1:22" x14ac:dyDescent="0.55000000000000004">
      <c r="A16">
        <v>12</v>
      </c>
      <c r="B16" s="250"/>
      <c r="C16" s="45" t="s">
        <v>212</v>
      </c>
      <c r="D16" t="s">
        <v>213</v>
      </c>
      <c r="E16">
        <v>24</v>
      </c>
      <c r="F16" s="1">
        <v>44036</v>
      </c>
      <c r="G16" s="5">
        <v>20</v>
      </c>
      <c r="H16" s="249">
        <f t="shared" si="0"/>
        <v>115</v>
      </c>
      <c r="I16" s="5"/>
      <c r="J16" s="249"/>
      <c r="K16" s="5"/>
      <c r="L16" s="249"/>
      <c r="M16" s="5">
        <v>38</v>
      </c>
      <c r="N16" s="5">
        <v>9</v>
      </c>
      <c r="O16" s="5"/>
      <c r="P16" s="5"/>
      <c r="Q16" s="249">
        <f t="shared" si="3"/>
        <v>114</v>
      </c>
      <c r="R16" s="1">
        <f t="shared" ref="R16:R23" si="5">+F16</f>
        <v>44036</v>
      </c>
      <c r="S16" s="5">
        <v>20</v>
      </c>
      <c r="T16" s="249">
        <f t="shared" si="2"/>
        <v>115</v>
      </c>
      <c r="U16" s="5">
        <f>+M16</f>
        <v>38</v>
      </c>
      <c r="V16" s="251">
        <f t="shared" si="4"/>
        <v>114</v>
      </c>
    </row>
    <row r="17" spans="1:22" x14ac:dyDescent="0.55000000000000004">
      <c r="A17">
        <v>13</v>
      </c>
      <c r="B17" s="250"/>
      <c r="C17" s="45" t="s">
        <v>214</v>
      </c>
      <c r="D17" t="s">
        <v>215</v>
      </c>
      <c r="E17">
        <v>24</v>
      </c>
      <c r="F17" s="1">
        <v>44037</v>
      </c>
      <c r="G17" s="5">
        <v>22</v>
      </c>
      <c r="H17" s="252">
        <f>+H16+G17+76</f>
        <v>213</v>
      </c>
      <c r="I17" s="5">
        <v>0</v>
      </c>
      <c r="J17" s="253">
        <v>73</v>
      </c>
      <c r="K17" s="5">
        <v>0</v>
      </c>
      <c r="L17" s="253">
        <v>3</v>
      </c>
      <c r="M17" s="5">
        <v>38</v>
      </c>
      <c r="N17" s="5">
        <v>5</v>
      </c>
      <c r="O17" s="5"/>
      <c r="P17" s="5"/>
      <c r="Q17" s="249">
        <f t="shared" si="3"/>
        <v>147</v>
      </c>
      <c r="R17" s="1">
        <f t="shared" si="5"/>
        <v>44037</v>
      </c>
      <c r="S17" s="5">
        <f t="shared" ref="S17:S23" si="6">+G17</f>
        <v>22</v>
      </c>
      <c r="T17" s="249">
        <f t="shared" si="2"/>
        <v>137</v>
      </c>
      <c r="U17" s="5">
        <f>+M17</f>
        <v>38</v>
      </c>
      <c r="V17" s="251">
        <f t="shared" si="4"/>
        <v>147</v>
      </c>
    </row>
    <row r="18" spans="1:22" x14ac:dyDescent="0.55000000000000004">
      <c r="A18">
        <v>14</v>
      </c>
      <c r="B18" s="250"/>
      <c r="C18" s="45" t="s">
        <v>216</v>
      </c>
      <c r="D18" t="s">
        <v>217</v>
      </c>
      <c r="E18">
        <v>24</v>
      </c>
      <c r="F18" s="1">
        <v>44038</v>
      </c>
      <c r="G18" s="5">
        <v>41</v>
      </c>
      <c r="H18" s="249">
        <f t="shared" si="0"/>
        <v>254</v>
      </c>
      <c r="I18" s="5">
        <v>0</v>
      </c>
      <c r="J18" s="254">
        <f t="shared" ref="J18:J32" si="7">+J17+I18</f>
        <v>73</v>
      </c>
      <c r="K18" s="5">
        <v>0</v>
      </c>
      <c r="L18" s="254">
        <f t="shared" ref="L18:L32" si="8">+L17+K18</f>
        <v>3</v>
      </c>
      <c r="M18" s="5">
        <v>38</v>
      </c>
      <c r="N18" s="5">
        <v>15</v>
      </c>
      <c r="O18" s="5"/>
      <c r="P18" s="5"/>
      <c r="Q18" s="249">
        <f t="shared" si="3"/>
        <v>170</v>
      </c>
      <c r="R18" s="1">
        <f t="shared" si="5"/>
        <v>44038</v>
      </c>
      <c r="S18" s="5">
        <f t="shared" si="6"/>
        <v>41</v>
      </c>
      <c r="T18" s="249">
        <f t="shared" si="2"/>
        <v>178</v>
      </c>
      <c r="U18" s="5">
        <f>+M18</f>
        <v>38</v>
      </c>
      <c r="V18" s="251">
        <f t="shared" si="4"/>
        <v>170</v>
      </c>
    </row>
    <row r="19" spans="1:22" x14ac:dyDescent="0.55000000000000004">
      <c r="A19">
        <v>15</v>
      </c>
      <c r="B19" s="250"/>
      <c r="C19" s="45" t="s">
        <v>218</v>
      </c>
      <c r="D19" t="s">
        <v>219</v>
      </c>
      <c r="E19">
        <v>24</v>
      </c>
      <c r="F19" s="1">
        <v>44039</v>
      </c>
      <c r="G19" s="130">
        <v>57</v>
      </c>
      <c r="H19" s="249"/>
      <c r="I19" s="5"/>
      <c r="J19" s="254">
        <f t="shared" si="7"/>
        <v>73</v>
      </c>
      <c r="K19" s="5"/>
      <c r="L19" s="254">
        <f t="shared" si="8"/>
        <v>3</v>
      </c>
      <c r="M19" s="130">
        <v>13</v>
      </c>
      <c r="N19" s="5">
        <v>18</v>
      </c>
      <c r="O19" s="5"/>
      <c r="P19" s="5"/>
      <c r="Q19" s="255">
        <f t="shared" si="3"/>
        <v>165</v>
      </c>
      <c r="R19" s="1">
        <f t="shared" si="5"/>
        <v>44039</v>
      </c>
      <c r="S19" s="5">
        <f t="shared" si="6"/>
        <v>57</v>
      </c>
      <c r="T19" s="249">
        <f t="shared" si="2"/>
        <v>235</v>
      </c>
      <c r="U19" s="5">
        <f>+M19</f>
        <v>13</v>
      </c>
      <c r="V19" s="251">
        <f t="shared" si="4"/>
        <v>165</v>
      </c>
    </row>
    <row r="20" spans="1:22" x14ac:dyDescent="0.55000000000000004">
      <c r="A20">
        <v>16</v>
      </c>
      <c r="B20" s="250"/>
      <c r="C20" s="45" t="s">
        <v>220</v>
      </c>
      <c r="D20" t="s">
        <v>221</v>
      </c>
      <c r="E20">
        <v>24</v>
      </c>
      <c r="F20" s="1">
        <v>44040</v>
      </c>
      <c r="G20" s="130">
        <v>89</v>
      </c>
      <c r="H20" s="249"/>
      <c r="I20" s="6">
        <v>2</v>
      </c>
      <c r="J20" s="254">
        <f t="shared" si="7"/>
        <v>75</v>
      </c>
      <c r="K20" s="5"/>
      <c r="L20" s="254">
        <f t="shared" si="8"/>
        <v>3</v>
      </c>
      <c r="M20" s="130">
        <v>15</v>
      </c>
      <c r="N20" s="5">
        <v>43</v>
      </c>
      <c r="O20" s="6">
        <v>4</v>
      </c>
      <c r="P20" s="256">
        <f>+O20+1</f>
        <v>5</v>
      </c>
      <c r="Q20" s="255">
        <f t="shared" ref="Q20:Q25" si="9">+Q19+M20-N20-O20</f>
        <v>133</v>
      </c>
      <c r="R20" s="1">
        <f t="shared" si="5"/>
        <v>44040</v>
      </c>
      <c r="S20" s="5">
        <f t="shared" si="6"/>
        <v>89</v>
      </c>
      <c r="T20" s="249">
        <f>+T19+S20-I20</f>
        <v>322</v>
      </c>
      <c r="U20" s="5">
        <f t="shared" ref="U20:U23" si="10">+M20</f>
        <v>15</v>
      </c>
      <c r="V20" s="251">
        <f t="shared" ref="V20:V25" si="11">+V19+U20-N20-O20</f>
        <v>133</v>
      </c>
    </row>
    <row r="21" spans="1:22" x14ac:dyDescent="0.55000000000000004">
      <c r="A21">
        <v>17</v>
      </c>
      <c r="B21" s="250"/>
      <c r="C21" s="45" t="s">
        <v>222</v>
      </c>
      <c r="D21" t="s">
        <v>223</v>
      </c>
      <c r="E21">
        <v>24</v>
      </c>
      <c r="F21" s="1">
        <v>44041</v>
      </c>
      <c r="G21" s="130">
        <v>96</v>
      </c>
      <c r="H21" s="249"/>
      <c r="I21" s="6">
        <v>4</v>
      </c>
      <c r="J21" s="254">
        <f t="shared" si="7"/>
        <v>79</v>
      </c>
      <c r="K21" s="5"/>
      <c r="L21" s="254">
        <f t="shared" si="8"/>
        <v>3</v>
      </c>
      <c r="M21" s="130">
        <v>18</v>
      </c>
      <c r="N21" s="5">
        <v>8</v>
      </c>
      <c r="O21" s="6"/>
      <c r="P21" s="256">
        <f>+P20+O21</f>
        <v>5</v>
      </c>
      <c r="Q21" s="255">
        <f t="shared" si="9"/>
        <v>143</v>
      </c>
      <c r="R21" s="1">
        <f t="shared" si="5"/>
        <v>44041</v>
      </c>
      <c r="S21" s="5">
        <f t="shared" si="6"/>
        <v>96</v>
      </c>
      <c r="T21" s="249">
        <f>+T20+S21-I21</f>
        <v>414</v>
      </c>
      <c r="U21" s="5">
        <f t="shared" si="10"/>
        <v>18</v>
      </c>
      <c r="V21" s="251">
        <f t="shared" si="11"/>
        <v>143</v>
      </c>
    </row>
    <row r="22" spans="1:22" x14ac:dyDescent="0.55000000000000004">
      <c r="A22">
        <v>18</v>
      </c>
      <c r="B22" s="250"/>
      <c r="C22" s="45" t="s">
        <v>227</v>
      </c>
      <c r="D22" t="s">
        <v>224</v>
      </c>
      <c r="E22">
        <v>24</v>
      </c>
      <c r="F22" s="1">
        <v>44042</v>
      </c>
      <c r="G22" s="130">
        <v>112</v>
      </c>
      <c r="H22" s="249"/>
      <c r="I22" s="130">
        <v>3</v>
      </c>
      <c r="J22" s="254">
        <f t="shared" si="7"/>
        <v>82</v>
      </c>
      <c r="K22" s="5"/>
      <c r="L22" s="254">
        <f t="shared" si="8"/>
        <v>3</v>
      </c>
      <c r="M22" s="130">
        <v>0</v>
      </c>
      <c r="N22" s="5">
        <v>30</v>
      </c>
      <c r="O22" s="6">
        <v>5</v>
      </c>
      <c r="P22" s="256">
        <f t="shared" ref="P22:P25" si="12">+P21+O22</f>
        <v>10</v>
      </c>
      <c r="Q22" s="255">
        <f t="shared" si="9"/>
        <v>108</v>
      </c>
      <c r="R22" s="1">
        <f t="shared" si="5"/>
        <v>44042</v>
      </c>
      <c r="S22" s="5">
        <f t="shared" si="6"/>
        <v>112</v>
      </c>
      <c r="T22" s="249">
        <f>+T21+S22-I22</f>
        <v>523</v>
      </c>
      <c r="U22" s="5">
        <f t="shared" si="10"/>
        <v>0</v>
      </c>
      <c r="V22" s="251">
        <f t="shared" si="11"/>
        <v>108</v>
      </c>
    </row>
    <row r="23" spans="1:22" x14ac:dyDescent="0.55000000000000004">
      <c r="A23">
        <v>19</v>
      </c>
      <c r="B23" s="250"/>
      <c r="C23" s="45" t="s">
        <v>228</v>
      </c>
      <c r="D23" t="s">
        <v>225</v>
      </c>
      <c r="E23">
        <v>24</v>
      </c>
      <c r="F23" s="1">
        <v>44043</v>
      </c>
      <c r="G23" s="130">
        <v>31</v>
      </c>
      <c r="H23" s="249"/>
      <c r="I23" s="130">
        <v>7</v>
      </c>
      <c r="J23" s="254">
        <f t="shared" si="7"/>
        <v>89</v>
      </c>
      <c r="K23" s="5"/>
      <c r="L23" s="254">
        <f t="shared" si="8"/>
        <v>3</v>
      </c>
      <c r="M23" s="130">
        <v>8</v>
      </c>
      <c r="N23" s="5"/>
      <c r="O23" s="6">
        <v>7</v>
      </c>
      <c r="P23" s="256">
        <f t="shared" si="12"/>
        <v>17</v>
      </c>
      <c r="Q23" s="255">
        <f t="shared" si="9"/>
        <v>109</v>
      </c>
      <c r="R23" s="1">
        <f t="shared" si="5"/>
        <v>44043</v>
      </c>
      <c r="S23" s="5">
        <f t="shared" si="6"/>
        <v>31</v>
      </c>
      <c r="T23" s="249">
        <f>+T22+S23-I23</f>
        <v>547</v>
      </c>
      <c r="U23" s="5">
        <f t="shared" si="10"/>
        <v>8</v>
      </c>
      <c r="V23" s="251">
        <f t="shared" si="11"/>
        <v>109</v>
      </c>
    </row>
    <row r="24" spans="1:22" x14ac:dyDescent="0.55000000000000004">
      <c r="A24">
        <v>20</v>
      </c>
      <c r="B24" s="250"/>
      <c r="C24" s="45" t="s">
        <v>229</v>
      </c>
      <c r="D24" t="s">
        <v>226</v>
      </c>
      <c r="E24">
        <v>24</v>
      </c>
      <c r="F24" s="1">
        <v>44044</v>
      </c>
      <c r="G24" s="130">
        <v>30</v>
      </c>
      <c r="H24" s="249"/>
      <c r="I24" s="130">
        <v>7</v>
      </c>
      <c r="J24" s="254">
        <f t="shared" si="7"/>
        <v>96</v>
      </c>
      <c r="K24" s="5"/>
      <c r="L24" s="254">
        <f t="shared" si="8"/>
        <v>3</v>
      </c>
      <c r="M24" s="130">
        <v>9</v>
      </c>
      <c r="N24" s="5"/>
      <c r="O24" s="6">
        <v>6</v>
      </c>
      <c r="P24" s="240">
        <f t="shared" si="12"/>
        <v>23</v>
      </c>
      <c r="Q24" s="255">
        <f t="shared" si="9"/>
        <v>112</v>
      </c>
      <c r="R24" s="1">
        <f t="shared" ref="R24" si="13">+F24</f>
        <v>44044</v>
      </c>
      <c r="S24" s="5">
        <f t="shared" ref="S24" si="14">+G24</f>
        <v>30</v>
      </c>
      <c r="T24" s="249">
        <f>+T23+S24-I24-1</f>
        <v>569</v>
      </c>
      <c r="U24" s="5">
        <f t="shared" ref="U24" si="15">+M24</f>
        <v>9</v>
      </c>
      <c r="V24" s="251">
        <f t="shared" si="11"/>
        <v>112</v>
      </c>
    </row>
    <row r="25" spans="1:22" x14ac:dyDescent="0.55000000000000004">
      <c r="A25">
        <v>21</v>
      </c>
      <c r="B25" s="250"/>
      <c r="C25" s="45" t="s">
        <v>230</v>
      </c>
      <c r="D25" t="s">
        <v>231</v>
      </c>
      <c r="E25">
        <v>24</v>
      </c>
      <c r="F25" s="1">
        <v>44045</v>
      </c>
      <c r="G25" s="130">
        <v>28</v>
      </c>
      <c r="H25" s="249"/>
      <c r="I25" s="130">
        <v>7</v>
      </c>
      <c r="J25" s="254">
        <f t="shared" si="7"/>
        <v>103</v>
      </c>
      <c r="K25" s="5"/>
      <c r="L25" s="254">
        <f t="shared" si="8"/>
        <v>3</v>
      </c>
      <c r="M25" s="130">
        <v>8</v>
      </c>
      <c r="N25" s="5"/>
      <c r="O25" s="6">
        <v>4</v>
      </c>
      <c r="P25" s="240">
        <f t="shared" si="12"/>
        <v>27</v>
      </c>
      <c r="Q25" s="255">
        <f t="shared" si="9"/>
        <v>116</v>
      </c>
      <c r="R25" s="1">
        <f t="shared" ref="R25:R26" si="16">+F25</f>
        <v>44045</v>
      </c>
      <c r="S25" s="5">
        <f t="shared" ref="S25" si="17">+G25</f>
        <v>28</v>
      </c>
      <c r="T25" s="249">
        <f t="shared" ref="T25:T30" si="18">+T24+S25-I25</f>
        <v>590</v>
      </c>
      <c r="U25" s="5">
        <f t="shared" ref="U25" si="19">+M25</f>
        <v>8</v>
      </c>
      <c r="V25" s="251">
        <f t="shared" si="11"/>
        <v>116</v>
      </c>
    </row>
    <row r="26" spans="1:22" x14ac:dyDescent="0.55000000000000004">
      <c r="A26">
        <v>22</v>
      </c>
      <c r="B26" s="250"/>
      <c r="C26" s="45" t="s">
        <v>232</v>
      </c>
      <c r="D26" t="s">
        <v>233</v>
      </c>
      <c r="E26">
        <v>24</v>
      </c>
      <c r="F26" s="1">
        <v>44046</v>
      </c>
      <c r="G26" s="130">
        <v>28</v>
      </c>
      <c r="H26" s="249"/>
      <c r="I26" s="130">
        <v>12</v>
      </c>
      <c r="J26" s="254">
        <f t="shared" si="7"/>
        <v>115</v>
      </c>
      <c r="K26" s="5"/>
      <c r="L26" s="254">
        <f t="shared" si="8"/>
        <v>3</v>
      </c>
      <c r="M26" s="130">
        <v>9</v>
      </c>
      <c r="N26" s="5"/>
      <c r="O26" s="6">
        <v>11</v>
      </c>
      <c r="P26" s="240">
        <f t="shared" ref="P26:P27" si="20">+P25+O26</f>
        <v>38</v>
      </c>
      <c r="Q26" s="255">
        <f t="shared" ref="Q26:Q27" si="21">+Q25+M26-N26-O26</f>
        <v>114</v>
      </c>
      <c r="R26" s="1">
        <f t="shared" si="16"/>
        <v>44046</v>
      </c>
      <c r="S26" s="5">
        <f t="shared" ref="S26" si="22">+G26</f>
        <v>28</v>
      </c>
      <c r="T26" s="249">
        <f t="shared" si="18"/>
        <v>606</v>
      </c>
      <c r="U26" s="5">
        <f t="shared" ref="U26" si="23">+M26</f>
        <v>9</v>
      </c>
      <c r="V26" s="251">
        <f t="shared" ref="V26" si="24">+V25+U26-N26-O26</f>
        <v>114</v>
      </c>
    </row>
    <row r="27" spans="1:22" x14ac:dyDescent="0.55000000000000004">
      <c r="A27">
        <v>23</v>
      </c>
      <c r="B27" s="250"/>
      <c r="C27" s="45" t="s">
        <v>235</v>
      </c>
      <c r="D27" t="s">
        <v>236</v>
      </c>
      <c r="E27">
        <v>24</v>
      </c>
      <c r="F27" s="1">
        <v>44047</v>
      </c>
      <c r="G27" s="130">
        <v>22</v>
      </c>
      <c r="H27" s="249"/>
      <c r="I27" s="130">
        <v>10</v>
      </c>
      <c r="J27" s="254">
        <f t="shared" si="7"/>
        <v>125</v>
      </c>
      <c r="K27" s="5"/>
      <c r="L27" s="254">
        <f t="shared" si="8"/>
        <v>3</v>
      </c>
      <c r="M27" s="130">
        <v>13</v>
      </c>
      <c r="N27" s="5"/>
      <c r="O27" s="6">
        <v>5</v>
      </c>
      <c r="P27" s="240">
        <f t="shared" si="20"/>
        <v>43</v>
      </c>
      <c r="Q27" s="255">
        <f t="shared" si="21"/>
        <v>122</v>
      </c>
      <c r="R27" s="1">
        <f t="shared" ref="R27" si="25">+F27</f>
        <v>44047</v>
      </c>
      <c r="S27" s="5">
        <f t="shared" ref="S27" si="26">+G27</f>
        <v>22</v>
      </c>
      <c r="T27" s="249">
        <f t="shared" si="18"/>
        <v>618</v>
      </c>
      <c r="U27" s="5">
        <f t="shared" ref="U27" si="27">+M27</f>
        <v>13</v>
      </c>
      <c r="V27" s="251">
        <f t="shared" ref="V27" si="28">+V26+U27-N27-O27</f>
        <v>122</v>
      </c>
    </row>
    <row r="28" spans="1:22" x14ac:dyDescent="0.55000000000000004">
      <c r="A28">
        <v>24</v>
      </c>
      <c r="B28" s="250"/>
      <c r="C28" s="45" t="s">
        <v>240</v>
      </c>
      <c r="D28" t="s">
        <v>237</v>
      </c>
      <c r="E28">
        <v>24</v>
      </c>
      <c r="F28" s="1">
        <v>44048</v>
      </c>
      <c r="G28" s="130">
        <v>27</v>
      </c>
      <c r="H28" s="249"/>
      <c r="I28" s="130">
        <v>8</v>
      </c>
      <c r="J28" s="254">
        <f t="shared" si="7"/>
        <v>133</v>
      </c>
      <c r="K28" s="5"/>
      <c r="L28" s="254">
        <f t="shared" si="8"/>
        <v>3</v>
      </c>
      <c r="M28" s="130">
        <v>12</v>
      </c>
      <c r="N28" s="5"/>
      <c r="O28" s="6">
        <v>4</v>
      </c>
      <c r="P28" s="240">
        <f t="shared" ref="P28" si="29">+P27+O28</f>
        <v>47</v>
      </c>
      <c r="Q28" s="255">
        <f t="shared" ref="Q28" si="30">+Q27+M28-N28-O28</f>
        <v>130</v>
      </c>
      <c r="R28" s="1">
        <f t="shared" ref="R28" si="31">+F28</f>
        <v>44048</v>
      </c>
      <c r="S28" s="5">
        <f t="shared" ref="S28" si="32">+G28</f>
        <v>27</v>
      </c>
      <c r="T28" s="249">
        <f t="shared" si="18"/>
        <v>637</v>
      </c>
      <c r="U28" s="5">
        <f t="shared" ref="U28" si="33">+M28</f>
        <v>12</v>
      </c>
      <c r="V28" s="251">
        <f t="shared" ref="V28" si="34">+V27+U28-N28-O28</f>
        <v>130</v>
      </c>
    </row>
    <row r="29" spans="1:22" x14ac:dyDescent="0.55000000000000004">
      <c r="A29">
        <v>25</v>
      </c>
      <c r="B29" s="250"/>
      <c r="C29" s="45" t="s">
        <v>239</v>
      </c>
      <c r="D29" t="s">
        <v>238</v>
      </c>
      <c r="E29">
        <v>24</v>
      </c>
      <c r="F29" s="1">
        <v>44049</v>
      </c>
      <c r="G29" s="130">
        <v>26</v>
      </c>
      <c r="H29" s="249"/>
      <c r="I29" s="130">
        <v>20</v>
      </c>
      <c r="J29" s="254">
        <f t="shared" si="7"/>
        <v>153</v>
      </c>
      <c r="K29" s="5"/>
      <c r="L29" s="254">
        <f t="shared" si="8"/>
        <v>3</v>
      </c>
      <c r="M29" s="130">
        <v>10</v>
      </c>
      <c r="N29" s="5"/>
      <c r="O29" s="6">
        <v>12</v>
      </c>
      <c r="P29" s="240">
        <f t="shared" ref="P29" si="35">+P28+O29</f>
        <v>59</v>
      </c>
      <c r="Q29" s="255">
        <f t="shared" ref="Q29" si="36">+Q28+M29-N29-O29</f>
        <v>128</v>
      </c>
      <c r="R29" s="1">
        <f t="shared" ref="R29" si="37">+F29</f>
        <v>44049</v>
      </c>
      <c r="S29" s="5">
        <f t="shared" ref="S29" si="38">+G29</f>
        <v>26</v>
      </c>
      <c r="T29" s="249">
        <f t="shared" si="18"/>
        <v>643</v>
      </c>
      <c r="U29" s="5">
        <f t="shared" ref="U29" si="39">+M29</f>
        <v>10</v>
      </c>
      <c r="V29" s="251">
        <f t="shared" ref="V29" si="40">+V28+U29-N29-O29</f>
        <v>128</v>
      </c>
    </row>
    <row r="30" spans="1:22" x14ac:dyDescent="0.55000000000000004">
      <c r="A30">
        <v>26</v>
      </c>
      <c r="B30" s="250"/>
      <c r="C30" s="45" t="s">
        <v>241</v>
      </c>
      <c r="D30" t="s">
        <v>242</v>
      </c>
      <c r="E30">
        <v>24</v>
      </c>
      <c r="F30" s="1">
        <v>44050</v>
      </c>
      <c r="G30" s="130">
        <v>25</v>
      </c>
      <c r="H30" s="249"/>
      <c r="I30" s="130">
        <v>28</v>
      </c>
      <c r="J30" s="254">
        <f t="shared" si="7"/>
        <v>181</v>
      </c>
      <c r="K30" s="5"/>
      <c r="L30" s="254">
        <f t="shared" si="8"/>
        <v>3</v>
      </c>
      <c r="M30" s="130">
        <v>8</v>
      </c>
      <c r="N30" s="5"/>
      <c r="O30" s="6">
        <v>9</v>
      </c>
      <c r="P30" s="240">
        <f t="shared" ref="P30" si="41">+P29+O30</f>
        <v>68</v>
      </c>
      <c r="Q30" s="255">
        <f t="shared" ref="Q30" si="42">+Q29+M30-N30-O30</f>
        <v>127</v>
      </c>
      <c r="R30" s="1">
        <f t="shared" ref="R30" si="43">+F30</f>
        <v>44050</v>
      </c>
      <c r="S30" s="5">
        <f t="shared" ref="S30" si="44">+G30</f>
        <v>25</v>
      </c>
      <c r="T30" s="249">
        <f t="shared" si="18"/>
        <v>640</v>
      </c>
      <c r="U30" s="5">
        <f t="shared" ref="U30" si="45">+M30</f>
        <v>8</v>
      </c>
      <c r="V30" s="251">
        <f t="shared" ref="V30" si="46">+V29+U30-N30-O30</f>
        <v>127</v>
      </c>
    </row>
    <row r="31" spans="1:22" x14ac:dyDescent="0.55000000000000004">
      <c r="A31">
        <v>27</v>
      </c>
      <c r="B31" s="250"/>
      <c r="C31" s="45" t="s">
        <v>243</v>
      </c>
      <c r="D31" t="s">
        <v>244</v>
      </c>
      <c r="E31">
        <v>24</v>
      </c>
      <c r="F31" s="1">
        <v>44051</v>
      </c>
      <c r="G31" s="130">
        <v>15</v>
      </c>
      <c r="H31" s="249"/>
      <c r="I31" s="130">
        <v>30</v>
      </c>
      <c r="J31" s="254">
        <f t="shared" si="7"/>
        <v>211</v>
      </c>
      <c r="K31" s="5"/>
      <c r="L31" s="254">
        <f t="shared" si="8"/>
        <v>3</v>
      </c>
      <c r="M31" s="130">
        <v>0</v>
      </c>
      <c r="N31" s="5"/>
      <c r="O31" s="6">
        <v>4</v>
      </c>
      <c r="P31" s="240">
        <f t="shared" ref="P31" si="47">+P30+O31</f>
        <v>72</v>
      </c>
      <c r="Q31" s="255">
        <f t="shared" ref="Q31" si="48">+Q30+M31-N31-O31</f>
        <v>123</v>
      </c>
      <c r="R31" s="1">
        <f t="shared" ref="R31" si="49">+F31</f>
        <v>44051</v>
      </c>
      <c r="S31" s="5">
        <f t="shared" ref="S31" si="50">+G31</f>
        <v>15</v>
      </c>
      <c r="T31" s="249">
        <f t="shared" ref="T31" si="51">+T30+S31-I31</f>
        <v>625</v>
      </c>
      <c r="U31" s="5">
        <f t="shared" ref="U31" si="52">+M31</f>
        <v>0</v>
      </c>
      <c r="V31" s="251">
        <f t="shared" ref="V31" si="53">+V30+U31-N31-O31</f>
        <v>123</v>
      </c>
    </row>
    <row r="32" spans="1:22" x14ac:dyDescent="0.55000000000000004">
      <c r="A32">
        <v>28</v>
      </c>
      <c r="B32" s="250"/>
      <c r="C32" s="45" t="s">
        <v>246</v>
      </c>
      <c r="D32" t="s">
        <v>247</v>
      </c>
      <c r="E32">
        <v>24</v>
      </c>
      <c r="F32" s="1">
        <v>44052</v>
      </c>
      <c r="G32" s="130">
        <v>14</v>
      </c>
      <c r="H32" s="249"/>
      <c r="I32" s="130">
        <v>47</v>
      </c>
      <c r="J32" s="254">
        <f t="shared" si="7"/>
        <v>258</v>
      </c>
      <c r="K32" s="5"/>
      <c r="L32" s="254">
        <f t="shared" si="8"/>
        <v>3</v>
      </c>
      <c r="M32" s="130">
        <v>7</v>
      </c>
      <c r="N32" s="5"/>
      <c r="O32" s="6">
        <v>7</v>
      </c>
      <c r="P32" s="240">
        <f t="shared" ref="P32" si="54">+P31+O32</f>
        <v>79</v>
      </c>
      <c r="Q32" s="255">
        <f t="shared" ref="Q32" si="55">+Q31+M32-N32-O32</f>
        <v>123</v>
      </c>
      <c r="R32" s="1">
        <f t="shared" ref="R32" si="56">+F32</f>
        <v>44052</v>
      </c>
      <c r="S32" s="5">
        <f t="shared" ref="S32" si="57">+G32</f>
        <v>14</v>
      </c>
      <c r="T32" s="249">
        <f t="shared" ref="T32" si="58">+T31+S32-I32</f>
        <v>592</v>
      </c>
      <c r="U32" s="5">
        <f t="shared" ref="U32" si="59">+M32</f>
        <v>7</v>
      </c>
      <c r="V32" s="251">
        <f t="shared" ref="V32" si="60">+V31+U32-N32-O32</f>
        <v>123</v>
      </c>
    </row>
    <row r="33" spans="2:22" x14ac:dyDescent="0.55000000000000004">
      <c r="B33" s="250"/>
      <c r="C33" s="45"/>
      <c r="F33" s="1"/>
      <c r="G33" s="130"/>
      <c r="H33" s="249"/>
      <c r="I33" s="130"/>
      <c r="J33" s="254"/>
      <c r="K33" s="5"/>
      <c r="L33" s="254"/>
      <c r="M33" s="130"/>
      <c r="N33" s="5"/>
      <c r="O33" s="6"/>
      <c r="P33" s="240"/>
      <c r="Q33" s="255"/>
      <c r="R33" s="1"/>
      <c r="S33" s="5"/>
      <c r="T33" s="249"/>
      <c r="U33" s="5"/>
      <c r="V33" s="251"/>
    </row>
    <row r="34" spans="2:22"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10" zoomScale="70" zoomScaleNormal="70" workbookViewId="0">
      <selection activeCell="U25" sqref="U25"/>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2" t="s">
        <v>2</v>
      </c>
      <c r="C4" s="34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2" t="s">
        <v>38</v>
      </c>
      <c r="CI4" s="342"/>
      <c r="CJ4" s="342"/>
      <c r="CK4" s="342"/>
      <c r="CL4" s="342"/>
    </row>
    <row r="5" spans="2:90" x14ac:dyDescent="0.55000000000000004">
      <c r="B5" t="s">
        <v>3</v>
      </c>
      <c r="C5" t="s">
        <v>1</v>
      </c>
      <c r="D5" s="342" t="s">
        <v>4</v>
      </c>
      <c r="E5" s="34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2020-08-18T00:25:16Z</dcterms:modified>
</cp:coreProperties>
</file>