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F2B8FCB5-DF1D-4348-B504-42EDEB67F7DA}"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4" i="6" l="1"/>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C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C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7" i="5" l="1"/>
  <c r="AD24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6" i="5" l="1"/>
  <c r="L246"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<sst xmlns="http://schemas.openxmlformats.org/spreadsheetml/2006/main" count="486" uniqueCount="277">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</sst>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国家衛健委発表に基づく感染状況!$W$27:$W$243</c:f>
              <c:numCache>
                <c:formatCode>m"月"d"日"</c:formatCode>
                <c:ptCount val="2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numCache>
            </c:numRef>
          </c:cat>
          <c:val>
            <c:numRef>
              <c:f>国家衛健委発表に基づく感染状況!$X$27:$X$243</c:f>
              <c:numCache>
                <c:formatCode>#,##0_);[Red]\(#,##0\)</c:formatCode>
                <c:ptCount val="2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国家衛健委発表に基づく感染状況!$W$27:$W$243</c:f>
              <c:numCache>
                <c:formatCode>m"月"d"日"</c:formatCode>
                <c:ptCount val="2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numCache>
            </c:numRef>
          </c:cat>
          <c:val>
            <c:numRef>
              <c:f>国家衛健委発表に基づく感染状況!$Y$27:$Y$243</c:f>
              <c:numCache>
                <c:formatCode>General</c:formatCode>
                <c:ptCount val="2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香港マカオ台湾の患者・海外輸入症例・無症状病原体保有者!$AX$169:$AX$242</c:f>
              <c:numCache>
                <c:formatCode>m"月"d"日"</c:formatCode>
                <c:ptCount val="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numCache>
            </c:numRef>
          </c:cat>
          <c:val>
            <c:numRef>
              <c:f>香港マカオ台湾の患者・海外輸入症例・無症状病原体保有者!$AY$169:$AY$242</c:f>
              <c:numCache>
                <c:formatCode>General</c:formatCode>
                <c:ptCount val="7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香港マカオ台湾の患者・海外輸入症例・無症状病原体保有者!$AX$169:$AX$242</c:f>
              <c:numCache>
                <c:formatCode>m"月"d"日"</c:formatCode>
                <c:ptCount val="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numCache>
            </c:numRef>
          </c:cat>
          <c:val>
            <c:numRef>
              <c:f>香港マカオ台湾の患者・海外輸入症例・無症状病原体保有者!$BB$169:$BB$242</c:f>
              <c:numCache>
                <c:formatCode>General</c:formatCode>
                <c:ptCount val="7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香港マカオ台湾の患者・海外輸入症例・無症状病原体保有者!$AX$169:$AX$242</c:f>
              <c:numCache>
                <c:formatCode>m"月"d"日"</c:formatCode>
                <c:ptCount val="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numCache>
            </c:numRef>
          </c:cat>
          <c:val>
            <c:numRef>
              <c:f>香港マカオ台湾の患者・海外輸入症例・無症状病原体保有者!$AZ$169:$AZ$242</c:f>
              <c:numCache>
                <c:formatCode>General</c:formatCode>
                <c:ptCount val="7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香港マカオ台湾の患者・海外輸入症例・無症状病原体保有者!$AX$169:$AX$242</c:f>
              <c:numCache>
                <c:formatCode>m"月"d"日"</c:formatCode>
                <c:ptCount val="7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numCache>
            </c:numRef>
          </c:cat>
          <c:val>
            <c:numRef>
              <c:f>香港マカオ台湾の患者・海外輸入症例・無症状病原体保有者!$BC$169:$BC$242</c:f>
              <c:numCache>
                <c:formatCode>General</c:formatCode>
                <c:ptCount val="7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香港マカオ台湾の患者・海外輸入症例・無症状病原体保有者!$CE$29:$CE$243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香港マカオ台湾の患者・海外輸入症例・無症状病原体保有者!$CB$29:$CB$243</c:f>
              <c:numCache>
                <c:formatCode>General</c:formatCode>
                <c:ptCount val="21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香港マカオ台湾の患者・海外輸入症例・無症状病原体保有者!$CC$29:$CC$243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新疆の情況!$R$6:$R$46</c:f>
              <c:strCache>
                <c:ptCount val="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strCache>
            </c:strRef>
          </c:cat>
          <c:val>
            <c:numRef>
              <c:f>新疆の情況!$S$6:$S$46</c:f>
              <c:numCache>
                <c:formatCode>General</c:formatCode>
                <c:ptCount val="4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新疆の情況!$R$6:$R$46</c:f>
              <c:strCache>
                <c:ptCount val="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strCache>
            </c:strRef>
          </c:cat>
          <c:val>
            <c:numRef>
              <c:f>新疆の情況!$V$6:$V$46</c:f>
              <c:numCache>
                <c:formatCode>General</c:formatCode>
                <c:ptCount val="4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新疆の情況!$R$6:$R$46</c:f>
              <c:strCache>
                <c:ptCount val="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strCache>
            </c:strRef>
          </c:cat>
          <c:val>
            <c:numRef>
              <c:f>新疆の情況!$T$6:$T$46</c:f>
              <c:numCache>
                <c:formatCode>General</c:formatCode>
                <c:ptCount val="4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新疆の情況!$R$6:$R$46</c:f>
              <c:strCache>
                <c:ptCount val="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strCache>
            </c:strRef>
          </c:cat>
          <c:val>
            <c:numRef>
              <c:f>新疆の情況!$U$6:$U$46</c:f>
              <c:numCache>
                <c:formatCode>General</c:formatCode>
                <c:ptCount val="4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新疆の情況!$R$6:$R$46</c:f>
              <c:strCache>
                <c:ptCount val="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strCache>
            </c:strRef>
          </c:cat>
          <c:val>
            <c:numRef>
              <c:f>新疆の情況!$W$6:$W$46</c:f>
              <c:numCache>
                <c:formatCode>General</c:formatCode>
                <c:ptCount val="4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国家衛健委発表に基づく感染状況!$Z$27:$Z$243</c:f>
              <c:numCache>
                <c:formatCode>m"月"d"日"</c:formatCode>
                <c:ptCount val="2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numCache>
            </c:numRef>
          </c:cat>
          <c:val>
            <c:numRef>
              <c:f>国家衛健委発表に基づく感染状況!$AA$27:$AA$243</c:f>
              <c:numCache>
                <c:formatCode>General</c:formatCode>
                <c:ptCount val="2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国家衛健委発表に基づく感染状況!$Z$27:$Z$243</c:f>
              <c:numCache>
                <c:formatCode>m"月"d"日"</c:formatCode>
                <c:ptCount val="2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numCache>
            </c:numRef>
          </c:cat>
          <c:val>
            <c:numRef>
              <c:f>国家衛健委発表に基づく感染状況!$AB$27:$AB$243</c:f>
              <c:numCache>
                <c:formatCode>General</c:formatCode>
                <c:ptCount val="2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香港マカオ台湾の患者・海外輸入症例・無症状病原体保有者!$BE$70:$BE$243</c:f>
              <c:numCache>
                <c:formatCode>m"月"d"日"</c:formatCode>
                <c:ptCount val="1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numCache>
            </c:numRef>
          </c:cat>
          <c:val>
            <c:numRef>
              <c:f>香港マカオ台湾の患者・海外輸入症例・無症状病原体保有者!$BF$70:$BF$243</c:f>
              <c:numCache>
                <c:formatCode>General</c:formatCode>
                <c:ptCount val="17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香港マカオ台湾の患者・海外輸入症例・無症状病原体保有者!$BG$70:$BG$243</c:f>
              <c:numCache>
                <c:formatCode>m"月"d"日"</c:formatCode>
                <c:ptCount val="1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numCache>
            </c:numRef>
          </c:cat>
          <c:val>
            <c:numRef>
              <c:f>香港マカオ台湾の患者・海外輸入症例・無症状病原体保有者!$BH$70:$BH$243</c:f>
              <c:numCache>
                <c:formatCode>General</c:formatCode>
                <c:ptCount val="17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香港マカオ台湾の患者・海外輸入症例・無症状病原体保有者!$BT$29:$BT$243</c:f>
              <c:numCache>
                <c:formatCode>General</c:formatCode>
                <c:ptCount val="21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香港マカオ台湾の患者・海外輸入症例・無症状病原体保有者!$BU$29:$BU$243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香港マカオ台湾の患者・海外輸入症例・無症状病原体保有者!$BV$29:$BV$243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香港マカオ台湾の患者・海外輸入症例・無症状病原体保有者!$BP$29:$BP$243</c:f>
              <c:numCache>
                <c:formatCode>General</c:formatCode>
                <c:ptCount val="21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香港マカオ台湾の患者・海外輸入症例・無症状病原体保有者!$BQ$29:$BQ$243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香港マカオ台湾の患者・海外輸入症例・無症状病原体保有者!$BR$29:$BR$243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香港マカオ台湾の患者・海外輸入症例・無症状病原体保有者!$BX$29:$BX$243</c:f>
              <c:numCache>
                <c:formatCode>General</c:formatCode>
                <c:ptCount val="21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香港マカオ台湾の患者・海外輸入症例・無症状病原体保有者!$BY$29:$BY$243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香港マカオ台湾の患者・海外輸入症例・無症状病原体保有者!$BW$29:$BW$243</c:f>
              <c:numCache>
                <c:formatCode>m"月"d"日"</c:formatCode>
                <c:ptCount val="2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numCache>
            </c:numRef>
          </c:cat>
          <c:val>
            <c:numRef>
              <c:f>香港マカオ台湾の患者・海外輸入症例・無症状病原体保有者!$BZ$29:$BZ$243</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香港マカオ台湾の患者・海外輸入症例・無症状病原体保有者!$BI$97:$BI$242</c:f>
              <c:numCache>
                <c:formatCode>m"月"d"日"</c:formatCode>
                <c:ptCount val="1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numCache>
            </c:numRef>
          </c:cat>
          <c:val>
            <c:numRef>
              <c:f>香港マカオ台湾の患者・海外輸入症例・無症状病原体保有者!$BJ$97:$BJ$242</c:f>
              <c:numCache>
                <c:formatCode>General</c:formatCode>
                <c:ptCount val="14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香港マカオ台湾の患者・海外輸入症例・無症状病原体保有者!$BI$97:$BI$242</c:f>
              <c:numCache>
                <c:formatCode>m"月"d"日"</c:formatCode>
                <c:ptCount val="1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numCache>
            </c:numRef>
          </c:cat>
          <c:val>
            <c:numRef>
              <c:f>香港マカオ台湾の患者・海外輸入症例・無症状病原体保有者!$BK$97:$BK$242</c:f>
              <c:numCache>
                <c:formatCode>General</c:formatCode>
                <c:ptCount val="14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香港マカオ台湾の患者・海外輸入症例・無症状病原体保有者!$BL$97:$BL$242</c:f>
              <c:numCache>
                <c:formatCode>m"月"d"日"</c:formatCode>
                <c:ptCount val="1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numCache>
            </c:numRef>
          </c:cat>
          <c:val>
            <c:numRef>
              <c:f>香港マカオ台湾の患者・海外輸入症例・無症状病原体保有者!$BM$97:$BM$242</c:f>
              <c:numCache>
                <c:formatCode>General</c:formatCode>
                <c:ptCount val="14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香港マカオ台湾の患者・海外輸入症例・無症状病原体保有者!$BL$97:$BL$242</c:f>
              <c:numCache>
                <c:formatCode>m"月"d"日"</c:formatCode>
                <c:ptCount val="14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numCache>
            </c:numRef>
          </c:cat>
          <c:val>
            <c:numRef>
              <c:f>香港マカオ台湾の患者・海外輸入症例・無症状病原体保有者!$BN$97:$BN$242</c:f>
              <c:numCache>
                <c:formatCode>General</c:formatCode>
                <c:ptCount val="14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2"/>
  <sheetViews>
    <sheetView tabSelected="1" workbookViewId="0">
      <pane xSplit="2" ySplit="5" topLeftCell="C238" activePane="bottomRight" state="frozen"/>
      <selection pane="topRight" activeCell="C1" sqref="C1"/>
      <selection pane="bottomLeft" activeCell="A8" sqref="A8"/>
      <selection pane="bottomRight" activeCell="B248" sqref="B24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+H239+G240</f>
        <v>84917</v>
      </c>
      <c r="I240" s="89">
        <f t="shared" ref="I240" si="309">+H240-M240-O240</f>
        <v>491</v>
      </c>
      <c r="J240" s="48">
        <v>-4</v>
      </c>
      <c r="K240" s="56">
        <f>+J240+K239</f>
        <v>20</v>
      </c>
      <c r="L240" s="48">
        <v>0</v>
      </c>
      <c r="M240" s="89">
        <f>+L240+M239</f>
        <v>4634</v>
      </c>
      <c r="N240" s="48">
        <v>47</v>
      </c>
      <c r="O240" s="89">
        <f>+N240+O239</f>
        <v>79792</v>
      </c>
      <c r="P240" s="111">
        <f>+Q240-Q239</f>
        <v>494</v>
      </c>
      <c r="Q240" s="57">
        <v>809209</v>
      </c>
      <c r="R240" s="48">
        <v>2264</v>
      </c>
      <c r="S240" s="118"/>
      <c r="T240" s="57">
        <v>14599</v>
      </c>
      <c r="U240" s="78"/>
      <c r="W240" s="121">
        <f t="shared" ref="W240" si="310">+B240</f>
        <v>44063</v>
      </c>
      <c r="X240" s="122">
        <f t="shared" ref="X240" si="311">+G240</f>
        <v>22</v>
      </c>
      <c r="Y240" s="97">
        <f t="shared" ref="Y240" si="312">+H240</f>
        <v>84917</v>
      </c>
      <c r="Z240" s="123">
        <f t="shared" ref="Z240" si="313">+B240</f>
        <v>44063</v>
      </c>
      <c r="AA240" s="97">
        <f t="shared" ref="AA240" si="314">+L240</f>
        <v>0</v>
      </c>
      <c r="AB240" s="97">
        <f t="shared" ref="AB240" si="315">+M240</f>
        <v>4634</v>
      </c>
    </row>
    <row r="241" spans="2:28" x14ac:dyDescent="0.55000000000000004">
      <c r="B241" s="77">
        <v>44064</v>
      </c>
      <c r="C241" s="48">
        <v>1</v>
      </c>
      <c r="D241" s="84"/>
      <c r="E241" s="110"/>
      <c r="F241" s="57">
        <v>1</v>
      </c>
      <c r="G241" s="48">
        <v>22</v>
      </c>
      <c r="H241" s="89">
        <f>+H240+G241</f>
        <v>84939</v>
      </c>
      <c r="I241" s="89">
        <f t="shared" ref="I241" si="316">+H241-M241-O241</f>
        <v>454</v>
      </c>
      <c r="J241" s="48">
        <v>-1</v>
      </c>
      <c r="K241" s="56">
        <f>+J241+K240</f>
        <v>19</v>
      </c>
      <c r="L241" s="48">
        <v>0</v>
      </c>
      <c r="M241" s="89">
        <f>+L241+M240</f>
        <v>4634</v>
      </c>
      <c r="N241" s="48">
        <v>59</v>
      </c>
      <c r="O241" s="89">
        <f>+N241+O240</f>
        <v>79851</v>
      </c>
      <c r="P241" s="111">
        <f>+Q241-Q240</f>
        <v>847</v>
      </c>
      <c r="Q241" s="57">
        <v>810056</v>
      </c>
      <c r="R241" s="48">
        <v>1141</v>
      </c>
      <c r="S241" s="118"/>
      <c r="T241" s="57">
        <v>14305</v>
      </c>
      <c r="U241" s="78"/>
      <c r="W241" s="121">
        <f t="shared" ref="W241" si="317">+B241</f>
        <v>44064</v>
      </c>
      <c r="X241" s="122">
        <f t="shared" ref="X241" si="318">+G241</f>
        <v>22</v>
      </c>
      <c r="Y241" s="97">
        <f t="shared" ref="Y241" si="319">+H241</f>
        <v>84939</v>
      </c>
      <c r="Z241" s="123">
        <f t="shared" ref="Z241" si="320">+B241</f>
        <v>44064</v>
      </c>
      <c r="AA241" s="97">
        <f t="shared" ref="AA241" si="321">+L241</f>
        <v>0</v>
      </c>
      <c r="AB241" s="97">
        <f t="shared" ref="AB241" si="322">+M241</f>
        <v>4634</v>
      </c>
    </row>
    <row r="242" spans="2:28" x14ac:dyDescent="0.55000000000000004">
      <c r="B242" s="77"/>
      <c r="C242" s="59"/>
      <c r="D242" s="49"/>
      <c r="E242" s="61"/>
      <c r="F242" s="60"/>
      <c r="G242" s="59"/>
      <c r="H242" s="61"/>
      <c r="I242" s="55"/>
      <c r="J242" s="59"/>
      <c r="K242" s="61"/>
      <c r="L242" s="59"/>
      <c r="M242" s="61"/>
      <c r="N242" s="48"/>
      <c r="O242" s="60"/>
      <c r="P242" s="124"/>
      <c r="Q242" s="60"/>
      <c r="R242" s="48"/>
      <c r="S242" s="60"/>
      <c r="T242" s="60"/>
      <c r="U242" s="78"/>
    </row>
    <row r="243" spans="2:28" ht="9.5" customHeight="1" thickBot="1" x14ac:dyDescent="0.6">
      <c r="B243" s="66"/>
      <c r="C243" s="79"/>
      <c r="D243" s="80"/>
      <c r="E243" s="82"/>
      <c r="F243" s="95"/>
      <c r="G243" s="79"/>
      <c r="H243" s="82"/>
      <c r="I243" s="82"/>
      <c r="J243" s="79"/>
      <c r="K243" s="82"/>
      <c r="L243" s="79"/>
      <c r="M243" s="82"/>
      <c r="N243" s="83"/>
      <c r="O243" s="81"/>
      <c r="P243" s="94"/>
      <c r="Q243" s="95"/>
      <c r="R243" s="120"/>
      <c r="S243" s="95"/>
      <c r="T243" s="95"/>
      <c r="U243" s="67"/>
    </row>
    <row r="245" spans="2:28" ht="13" customHeight="1" x14ac:dyDescent="0.55000000000000004">
      <c r="E245" s="112"/>
      <c r="F245" s="113"/>
      <c r="G245" s="112" t="s">
        <v>80</v>
      </c>
      <c r="H245" s="113"/>
      <c r="I245" s="113"/>
      <c r="J245" s="113"/>
      <c r="U245" s="72"/>
    </row>
    <row r="246" spans="2:28" ht="13" customHeight="1" x14ac:dyDescent="0.55000000000000004">
      <c r="E246" s="112" t="s">
        <v>98</v>
      </c>
      <c r="F246" s="113"/>
      <c r="G246" s="262" t="s">
        <v>79</v>
      </c>
      <c r="H246" s="263"/>
      <c r="I246" s="112" t="s">
        <v>106</v>
      </c>
      <c r="J246" s="113"/>
    </row>
    <row r="247" spans="2:28" ht="13" customHeight="1" x14ac:dyDescent="0.55000000000000004">
      <c r="B247" s="130"/>
      <c r="E247" s="114" t="s">
        <v>108</v>
      </c>
      <c r="F247" s="113"/>
      <c r="G247" s="115"/>
      <c r="H247" s="115"/>
      <c r="I247" s="112" t="s">
        <v>107</v>
      </c>
      <c r="J247" s="113"/>
    </row>
    <row r="248" spans="2:28" ht="18.5" customHeight="1" x14ac:dyDescent="0.55000000000000004">
      <c r="E248" s="112" t="s">
        <v>96</v>
      </c>
      <c r="F248" s="113"/>
      <c r="G248" s="112" t="s">
        <v>97</v>
      </c>
      <c r="H248" s="113"/>
      <c r="I248" s="113"/>
      <c r="J248" s="113"/>
    </row>
    <row r="249" spans="2:28" ht="13" customHeight="1" x14ac:dyDescent="0.55000000000000004">
      <c r="E249" s="112" t="s">
        <v>98</v>
      </c>
      <c r="F249" s="113"/>
      <c r="G249" s="112" t="s">
        <v>99</v>
      </c>
      <c r="H249" s="113"/>
      <c r="I249" s="113"/>
      <c r="J249" s="113"/>
    </row>
    <row r="250" spans="2:28" ht="13" customHeight="1" x14ac:dyDescent="0.55000000000000004">
      <c r="E250" s="112" t="s">
        <v>98</v>
      </c>
      <c r="F250" s="113"/>
      <c r="G250" s="112" t="s">
        <v>100</v>
      </c>
      <c r="H250" s="113"/>
      <c r="I250" s="113"/>
      <c r="J250" s="113"/>
    </row>
    <row r="251" spans="2:28" ht="13" customHeight="1" x14ac:dyDescent="0.55000000000000004">
      <c r="E251" s="112" t="s">
        <v>101</v>
      </c>
      <c r="F251" s="113"/>
      <c r="G251" s="112" t="s">
        <v>102</v>
      </c>
      <c r="H251" s="113"/>
      <c r="I251" s="113"/>
      <c r="J251" s="113"/>
    </row>
    <row r="252" spans="2:28" ht="13" customHeight="1" x14ac:dyDescent="0.55000000000000004">
      <c r="E252" s="112" t="s">
        <v>103</v>
      </c>
      <c r="F252" s="113"/>
      <c r="G252" s="112" t="s">
        <v>104</v>
      </c>
      <c r="H252" s="113"/>
      <c r="I252" s="113"/>
      <c r="J252" s="113"/>
    </row>
  </sheetData>
  <mergeCells count="12">
    <mergeCell ref="G246:H24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7"/>
  <sheetViews>
    <sheetView topLeftCell="A5" zoomScale="96" zoomScaleNormal="96" workbookViewId="0">
      <pane xSplit="1" ySplit="3" topLeftCell="B233" activePane="bottomRight" state="frozen"/>
      <selection activeCell="A5" sqref="A5"/>
      <selection pane="topRight" activeCell="B5" sqref="B5"/>
      <selection pane="bottomLeft" activeCell="A8" sqref="A8"/>
      <selection pane="bottomRight" activeCell="C241" sqref="C24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8" t="s">
        <v>130</v>
      </c>
      <c r="C4" s="329"/>
      <c r="D4" s="329"/>
      <c r="E4" s="329"/>
      <c r="F4" s="329"/>
      <c r="G4" s="329"/>
      <c r="H4" s="329"/>
      <c r="I4" s="329"/>
      <c r="J4" s="329"/>
      <c r="K4" s="330"/>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1" t="s">
        <v>76</v>
      </c>
      <c r="B5" s="333" t="s">
        <v>134</v>
      </c>
      <c r="C5" s="331"/>
      <c r="D5" s="331"/>
      <c r="E5" s="331"/>
      <c r="F5" s="334" t="s">
        <v>135</v>
      </c>
      <c r="G5" s="331" t="s">
        <v>131</v>
      </c>
      <c r="H5" s="331"/>
      <c r="I5" s="331"/>
      <c r="J5" s="331" t="s">
        <v>132</v>
      </c>
      <c r="K5" s="332"/>
      <c r="L5" s="320" t="s">
        <v>69</v>
      </c>
      <c r="M5" s="321"/>
      <c r="N5" s="324" t="s">
        <v>9</v>
      </c>
      <c r="O5" s="325"/>
      <c r="P5" s="313" t="s">
        <v>128</v>
      </c>
      <c r="Q5" s="314"/>
      <c r="R5" s="314"/>
      <c r="S5" s="315"/>
      <c r="T5" s="289" t="s">
        <v>88</v>
      </c>
      <c r="U5" s="290"/>
      <c r="V5" s="290"/>
      <c r="W5" s="290"/>
      <c r="X5" s="291"/>
      <c r="Y5" s="131"/>
      <c r="Z5" s="301" t="s">
        <v>76</v>
      </c>
      <c r="AA5" s="303" t="s">
        <v>161</v>
      </c>
      <c r="AB5" s="304"/>
      <c r="AC5" s="305"/>
      <c r="AD5" s="297" t="s">
        <v>142</v>
      </c>
      <c r="AE5" s="298"/>
      <c r="AF5" s="284"/>
      <c r="AG5" s="284"/>
      <c r="AH5" s="284"/>
      <c r="AI5" s="284"/>
      <c r="AJ5" s="299"/>
      <c r="AK5" s="283" t="s">
        <v>143</v>
      </c>
      <c r="AL5" s="284"/>
      <c r="AM5" s="284"/>
      <c r="AN5" s="284"/>
      <c r="AO5" s="284"/>
      <c r="AP5" s="311"/>
      <c r="AQ5" s="283" t="s">
        <v>144</v>
      </c>
      <c r="AR5" s="284"/>
      <c r="AS5" s="284"/>
      <c r="AT5" s="284"/>
      <c r="AU5" s="284"/>
      <c r="AV5" s="285"/>
    </row>
    <row r="6" spans="1:83" ht="18" customHeight="1" x14ac:dyDescent="0.55000000000000004">
      <c r="A6" s="301"/>
      <c r="B6" s="336" t="s">
        <v>148</v>
      </c>
      <c r="C6" s="337"/>
      <c r="D6" s="309" t="s">
        <v>86</v>
      </c>
      <c r="E6" s="338" t="s">
        <v>136</v>
      </c>
      <c r="F6" s="335"/>
      <c r="G6" s="309" t="s">
        <v>133</v>
      </c>
      <c r="H6" s="309" t="s">
        <v>9</v>
      </c>
      <c r="I6" s="309" t="s">
        <v>86</v>
      </c>
      <c r="J6" s="309" t="s">
        <v>133</v>
      </c>
      <c r="K6" s="340" t="s">
        <v>9</v>
      </c>
      <c r="L6" s="322"/>
      <c r="M6" s="323"/>
      <c r="N6" s="326"/>
      <c r="O6" s="327"/>
      <c r="P6" s="316"/>
      <c r="Q6" s="317"/>
      <c r="R6" s="317"/>
      <c r="S6" s="318"/>
      <c r="T6" s="292"/>
      <c r="U6" s="293"/>
      <c r="V6" s="293"/>
      <c r="W6" s="293"/>
      <c r="X6" s="294"/>
      <c r="Y6" s="131"/>
      <c r="Z6" s="301"/>
      <c r="AA6" s="306"/>
      <c r="AB6" s="307"/>
      <c r="AC6" s="308"/>
      <c r="AD6" s="295" t="s">
        <v>141</v>
      </c>
      <c r="AE6" s="296"/>
      <c r="AF6" s="287"/>
      <c r="AG6" s="287" t="s">
        <v>140</v>
      </c>
      <c r="AH6" s="287"/>
      <c r="AI6" s="287" t="s">
        <v>132</v>
      </c>
      <c r="AJ6" s="300"/>
      <c r="AK6" s="286" t="s">
        <v>141</v>
      </c>
      <c r="AL6" s="287"/>
      <c r="AM6" s="287" t="s">
        <v>140</v>
      </c>
      <c r="AN6" s="287"/>
      <c r="AO6" s="287" t="s">
        <v>132</v>
      </c>
      <c r="AP6" s="312"/>
      <c r="AQ6" s="286" t="s">
        <v>141</v>
      </c>
      <c r="AR6" s="287"/>
      <c r="AS6" s="287" t="s">
        <v>140</v>
      </c>
      <c r="AT6" s="287"/>
      <c r="AU6" s="287" t="s">
        <v>132</v>
      </c>
      <c r="AV6" s="288"/>
      <c r="AY6" s="45" t="s">
        <v>178</v>
      </c>
      <c r="AZ6" s="45" t="s">
        <v>179</v>
      </c>
      <c r="BB6" s="45" t="s">
        <v>177</v>
      </c>
      <c r="BC6" t="s">
        <v>180</v>
      </c>
      <c r="BE6" t="s">
        <v>162</v>
      </c>
      <c r="BG6" t="s">
        <v>162</v>
      </c>
      <c r="BI6" t="s">
        <v>164</v>
      </c>
      <c r="BP6" t="s">
        <v>142</v>
      </c>
      <c r="BT6" t="s">
        <v>143</v>
      </c>
      <c r="BX6" t="s">
        <v>144</v>
      </c>
      <c r="CA6" t="s">
        <v>142</v>
      </c>
    </row>
    <row r="7" spans="1:83" ht="36.5" thickBot="1" x14ac:dyDescent="0.6">
      <c r="A7" s="302"/>
      <c r="B7" s="141" t="s">
        <v>133</v>
      </c>
      <c r="C7" s="133" t="s">
        <v>9</v>
      </c>
      <c r="D7" s="310"/>
      <c r="E7" s="339"/>
      <c r="F7" s="310"/>
      <c r="G7" s="310"/>
      <c r="H7" s="310"/>
      <c r="I7" s="310"/>
      <c r="J7" s="310"/>
      <c r="K7" s="341"/>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9" t="s">
        <v>176</v>
      </c>
      <c r="AY7" s="319"/>
      <c r="AZ7" s="319"/>
      <c r="BA7" s="319"/>
      <c r="BB7" s="31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0"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0"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9">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7">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9">
        <v>50</v>
      </c>
      <c r="Z238" s="75">
        <f t="shared" ref="Z238:Z240"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7">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9">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7">
        <v>68</v>
      </c>
      <c r="AX239" s="238">
        <f t="shared" ref="AX239:AX240"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BE240" si="1353">+Z239</f>
        <v>44063</v>
      </c>
      <c r="BF239" s="132">
        <f t="shared" ref="BF239" si="1354">+B239</f>
        <v>22</v>
      </c>
      <c r="BG239" s="230">
        <f t="shared" ref="BG239:BG240" si="1355">+A239</f>
        <v>44063</v>
      </c>
      <c r="BH239" s="132">
        <f t="shared" ref="BH239" si="1356">+C239</f>
        <v>2368</v>
      </c>
      <c r="BI239" s="1">
        <f t="shared" ref="BI239:BI240" si="1357">+BE239</f>
        <v>44063</v>
      </c>
      <c r="BJ239">
        <f t="shared" ref="BJ239" si="1358">+L239</f>
        <v>23</v>
      </c>
      <c r="BK239">
        <f t="shared" ref="BK239" si="1359">+M239</f>
        <v>22</v>
      </c>
      <c r="BL239" s="1">
        <f t="shared" ref="BL239:BL240" si="1360">+BI239</f>
        <v>44063</v>
      </c>
      <c r="BM239">
        <f t="shared" ref="BM239" si="1361">+BM238+BJ239</f>
        <v>3302</v>
      </c>
      <c r="BN239">
        <f t="shared" ref="BN239" si="1362">+BN238+BK239</f>
        <v>912</v>
      </c>
      <c r="BO239" s="180">
        <f t="shared" ref="BO239:BO240" si="1363">+A239</f>
        <v>44063</v>
      </c>
      <c r="BP239">
        <f t="shared" ref="BP239" si="1364">+AF239</f>
        <v>4604</v>
      </c>
      <c r="BQ239">
        <f t="shared" ref="BQ239" si="1365">+AH239</f>
        <v>3827</v>
      </c>
      <c r="BR239">
        <f t="shared" ref="BR239" si="1366">+AJ239</f>
        <v>75</v>
      </c>
      <c r="BS239" s="180">
        <f t="shared" ref="BS239:BS240" si="1367">+A239</f>
        <v>44063</v>
      </c>
      <c r="BT239">
        <f t="shared" ref="BT239" si="1368">+AL239</f>
        <v>46</v>
      </c>
      <c r="BU239">
        <f t="shared" ref="BU239" si="1369">+AN239</f>
        <v>46</v>
      </c>
      <c r="BV239">
        <f t="shared" ref="BV239" si="1370">+AP239</f>
        <v>0</v>
      </c>
      <c r="BW239" s="180">
        <f t="shared" ref="BW239:BW240" si="1371">+A239</f>
        <v>44063</v>
      </c>
      <c r="BX239">
        <f t="shared" ref="BX239" si="1372">+AR239</f>
        <v>486</v>
      </c>
      <c r="BY239">
        <f t="shared" ref="BY239" si="1373">+AT239</f>
        <v>457</v>
      </c>
      <c r="BZ239">
        <f t="shared" ref="BZ239" si="1374">+AV239</f>
        <v>7</v>
      </c>
      <c r="CA239" s="180">
        <f t="shared" ref="CA239:CA240" si="1375">+A239</f>
        <v>44063</v>
      </c>
      <c r="CB239">
        <f t="shared" ref="CB239" si="1376">+AD239</f>
        <v>18</v>
      </c>
      <c r="CC239">
        <f t="shared" ref="CC239" si="1377">+AG239</f>
        <v>48</v>
      </c>
      <c r="CD239" s="180">
        <f t="shared" ref="CD239:CD240"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9">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7">
        <v>69</v>
      </c>
      <c r="AX240" s="238">
        <f t="shared" ref="AX240"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2" ht="18" customHeight="1" x14ac:dyDescent="0.55000000000000004">
      <c r="A241" s="180"/>
      <c r="B241" s="241"/>
      <c r="C241" s="155"/>
      <c r="D241" s="155"/>
      <c r="E241" s="147"/>
      <c r="F241" s="147"/>
      <c r="G241" s="147"/>
      <c r="H241" s="135"/>
      <c r="I241" s="147"/>
      <c r="J241" s="135"/>
      <c r="K241" s="42"/>
      <c r="L241" s="146"/>
      <c r="M241" s="147"/>
      <c r="N241" s="135"/>
      <c r="O241" s="135"/>
      <c r="P241" s="147"/>
      <c r="Q241" s="147"/>
      <c r="R241" s="135"/>
      <c r="S241" s="135"/>
      <c r="T241" s="147"/>
      <c r="U241" s="147"/>
      <c r="V241" s="135"/>
      <c r="W241" s="42"/>
      <c r="X241" s="148"/>
      <c r="Z241" s="75"/>
      <c r="AA241" s="231"/>
      <c r="AB241" s="231"/>
      <c r="AC241" s="232"/>
      <c r="AD241" s="184"/>
      <c r="AE241" s="244"/>
      <c r="AF241" s="156"/>
      <c r="AG241" s="185"/>
      <c r="AH241" s="156"/>
      <c r="AI241" s="185"/>
      <c r="AJ241" s="186"/>
      <c r="AK241" s="187"/>
      <c r="AL241" s="156"/>
      <c r="AM241" s="185"/>
      <c r="AN241" s="156"/>
      <c r="AO241" s="185"/>
      <c r="AP241" s="188"/>
      <c r="AQ241" s="187"/>
      <c r="AR241" s="156"/>
      <c r="AS241" s="185"/>
      <c r="AT241" s="156"/>
      <c r="AU241" s="185"/>
      <c r="AV241" s="189"/>
      <c r="AW241" s="257"/>
      <c r="AX241" s="238"/>
      <c r="AY241" s="6"/>
      <c r="AZ241" s="239"/>
      <c r="BA241" s="239"/>
      <c r="BB241" s="130"/>
      <c r="BC241" s="27"/>
      <c r="BD241" s="239"/>
      <c r="BE241" s="230"/>
      <c r="BF241" s="132"/>
      <c r="BG241" s="230"/>
      <c r="BH241" s="132"/>
      <c r="BI241" s="1"/>
      <c r="BL241" s="1"/>
      <c r="BO241" s="258"/>
      <c r="BS241" s="258"/>
      <c r="BW241" s="258"/>
      <c r="CA241" s="258"/>
      <c r="CD241" s="258"/>
    </row>
    <row r="242" spans="1:82" ht="18" customHeight="1" x14ac:dyDescent="0.55000000000000004">
      <c r="A242" s="180"/>
      <c r="B242" s="147"/>
      <c r="C242" s="155"/>
      <c r="D242" s="155"/>
      <c r="E242" s="147"/>
      <c r="F242" s="147"/>
      <c r="G242" s="147"/>
      <c r="H242" s="135"/>
      <c r="I242" s="147"/>
      <c r="J242" s="135"/>
      <c r="K242" s="42"/>
      <c r="L242" s="146"/>
      <c r="M242" s="147"/>
      <c r="N242" s="135"/>
      <c r="O242" s="135"/>
      <c r="P242" s="147"/>
      <c r="Q242" s="147"/>
      <c r="R242" s="135"/>
      <c r="S242" s="135"/>
      <c r="T242" s="147"/>
      <c r="U242" s="147"/>
      <c r="V242" s="135"/>
      <c r="W242" s="42"/>
      <c r="X242" s="148"/>
      <c r="Z242" s="75"/>
      <c r="AA242" s="231"/>
      <c r="AB242" s="231"/>
      <c r="AC242" s="232"/>
      <c r="AD242" s="184"/>
      <c r="AE242" s="244"/>
      <c r="AF242" s="156"/>
      <c r="AG242" s="185"/>
      <c r="AH242" s="156"/>
      <c r="AI242" s="185"/>
      <c r="AJ242" s="186"/>
      <c r="AK242" s="187"/>
      <c r="AL242" s="156"/>
      <c r="AM242" s="185"/>
      <c r="AN242" s="156"/>
      <c r="AO242" s="185"/>
      <c r="AP242" s="188"/>
      <c r="AQ242" s="187"/>
      <c r="AR242" s="156"/>
      <c r="AS242" s="185"/>
      <c r="AT242" s="156"/>
      <c r="AU242" s="185"/>
      <c r="AV242" s="189"/>
      <c r="AX242"/>
      <c r="AY242"/>
      <c r="AZ242"/>
      <c r="BB242"/>
      <c r="BP242" s="45"/>
      <c r="BQ242" s="45"/>
      <c r="BR242" s="45"/>
      <c r="BS242" s="45"/>
    </row>
    <row r="243" spans="1:82" ht="7" customHeight="1" thickBot="1" x14ac:dyDescent="0.6">
      <c r="A243" s="66"/>
      <c r="B243" s="146"/>
      <c r="C243" s="155"/>
      <c r="D243" s="147"/>
      <c r="E243" s="147"/>
      <c r="F243" s="147"/>
      <c r="G243" s="147"/>
      <c r="H243" s="135"/>
      <c r="I243" s="147"/>
      <c r="J243" s="135"/>
      <c r="K243" s="148"/>
      <c r="L243" s="146"/>
      <c r="M243" s="147"/>
      <c r="N243" s="135"/>
      <c r="O243" s="135"/>
      <c r="P243" s="147"/>
      <c r="Q243" s="147"/>
      <c r="R243" s="135"/>
      <c r="S243" s="135"/>
      <c r="T243" s="147"/>
      <c r="U243" s="147"/>
      <c r="V243" s="135"/>
      <c r="W243" s="42"/>
      <c r="X243" s="148"/>
      <c r="Z243" s="66"/>
      <c r="AA243" s="64"/>
      <c r="AB243" s="64"/>
      <c r="AC243" s="64"/>
      <c r="AD243" s="184"/>
      <c r="AE243" s="244"/>
      <c r="AF243" s="156"/>
      <c r="AG243" s="185"/>
      <c r="AH243" s="156"/>
      <c r="AI243" s="185"/>
      <c r="AJ243" s="186"/>
      <c r="AK243" s="187"/>
      <c r="AL243" s="156"/>
      <c r="AM243" s="185"/>
      <c r="AN243" s="156"/>
      <c r="AO243" s="185"/>
      <c r="AP243" s="188"/>
      <c r="AQ243" s="187"/>
      <c r="AR243" s="156"/>
      <c r="AS243" s="185"/>
      <c r="AT243" s="156"/>
      <c r="AU243" s="185"/>
      <c r="AV243" s="189"/>
    </row>
    <row r="244" spans="1:82" x14ac:dyDescent="0.55000000000000004">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row>
    <row r="245" spans="1:82" x14ac:dyDescent="0.55000000000000004">
      <c r="BB245" s="45">
        <f>219-172</f>
        <v>47</v>
      </c>
    </row>
    <row r="246" spans="1:82" x14ac:dyDescent="0.55000000000000004">
      <c r="L246">
        <f>SUM(L97:L245)</f>
        <v>3336</v>
      </c>
      <c r="P246">
        <f>SUM(P97:P245)</f>
        <v>545</v>
      </c>
      <c r="AD246">
        <f>SUM(AD188:AD194)</f>
        <v>82</v>
      </c>
    </row>
    <row r="247" spans="1:82" x14ac:dyDescent="0.55000000000000004">
      <c r="A247" s="130"/>
      <c r="Z247" s="130"/>
      <c r="AA247" s="130"/>
      <c r="AB247" s="130"/>
      <c r="AC247" s="130"/>
      <c r="AF247">
        <f>SUM(AD188:AD242)</f>
        <v>3428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6"/>
  <sheetViews>
    <sheetView topLeftCell="A2" workbookViewId="0">
      <pane xSplit="2" ySplit="2" topLeftCell="C43" activePane="bottomRight" state="frozen"/>
      <selection activeCell="O24" sqref="O24"/>
      <selection pane="topRight" activeCell="O24" sqref="O24"/>
      <selection pane="bottomLeft" activeCell="O24" sqref="O24"/>
      <selection pane="bottomRight" activeCell="J52" sqref="J52"/>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4"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R44" si="145">+F43</f>
        <v>44063</v>
      </c>
      <c r="S43" s="5">
        <f t="shared" ref="S43" si="146">+G43</f>
        <v>0</v>
      </c>
      <c r="T43" s="27">
        <f t="shared" ref="T43" si="147">+H43</f>
        <v>903</v>
      </c>
      <c r="U43" s="249">
        <f t="shared" ref="U43" si="148">+U42+S43-I43</f>
        <v>274</v>
      </c>
      <c r="V43" s="5">
        <f t="shared" ref="V43:V44"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 si="151">+J43+I44</f>
        <v>672</v>
      </c>
      <c r="K44" s="5"/>
      <c r="L44" s="254">
        <f t="shared" ref="L44"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B45" s="250"/>
      <c r="C45" s="45"/>
      <c r="F45" s="1"/>
      <c r="G45" s="130"/>
      <c r="H45" s="249"/>
      <c r="I45" s="130"/>
      <c r="J45" s="254"/>
      <c r="K45" s="5"/>
      <c r="L45" s="254"/>
      <c r="M45" s="130"/>
      <c r="N45" s="5"/>
      <c r="O45" s="6"/>
      <c r="P45" s="240"/>
      <c r="Q45" s="255"/>
      <c r="R45" s="1"/>
      <c r="S45" s="5"/>
      <c r="T45" s="27"/>
      <c r="U45" s="249"/>
      <c r="V45" s="5"/>
      <c r="W45" s="251"/>
    </row>
    <row r="46"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0" zoomScale="70" zoomScaleNormal="70" workbookViewId="0">
      <selection activeCell="T51" sqref="T51"/>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2020-08-22T05:47:15Z</dcterms:modified>
</cp:coreProperties>
</file>