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これで行こう中国衛生健康委\感染症\肺炎\武漢市原因不明の肺炎\"/>
    </mc:Choice>
  </mc:AlternateContent>
  <xr:revisionPtr revIDLastSave="0" documentId="13_ncr:1_{6708D195-3C03-4014-9276-5FE9EF91E6A6}"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M232" i="5"/>
  <c r="BK232" i="5"/>
  <c r="BN232" i="5" s="1"/>
  <c r="BJ232" i="5"/>
  <c r="BG232" i="5"/>
  <c r="BF232" i="5"/>
  <c r="BE232" i="5"/>
  <c r="BI232" i="5" s="1"/>
  <c r="BL232" i="5" s="1"/>
  <c r="BD232" i="5"/>
  <c r="BC232" i="5"/>
  <c r="BA232" i="5"/>
  <c r="AZ232" i="5"/>
  <c r="AX232" i="5"/>
  <c r="AU232" i="5"/>
  <c r="AS232" i="5"/>
  <c r="AQ232" i="5"/>
  <c r="AO232" i="5"/>
  <c r="AM232" i="5"/>
  <c r="AK232" i="5"/>
  <c r="AI232" i="5"/>
  <c r="CE232" i="5" s="1"/>
  <c r="AG232" i="5"/>
  <c r="CC232" i="5" s="1"/>
  <c r="AD232" i="5"/>
  <c r="CB232" i="5" s="1"/>
  <c r="AC232" i="5"/>
  <c r="AB232" i="5"/>
  <c r="AA232" i="5"/>
  <c r="Z232" i="5"/>
  <c r="AB233" i="2"/>
  <c r="AA233" i="2"/>
  <c r="Z233" i="2"/>
  <c r="Y233" i="2"/>
  <c r="X233" i="2"/>
  <c r="W233" i="2"/>
  <c r="P233" i="2"/>
  <c r="O233" i="2"/>
  <c r="M233" i="2"/>
  <c r="K233" i="2"/>
  <c r="H233" i="2"/>
  <c r="AE232" i="5" l="1"/>
  <c r="I233" i="2"/>
  <c r="AA232" i="2"/>
  <c r="Z232" i="2"/>
  <c r="X232" i="2"/>
  <c r="W232" i="2"/>
  <c r="AA231" i="2"/>
  <c r="Z231" i="2"/>
  <c r="X231" i="2"/>
  <c r="W231" i="2"/>
  <c r="P232" i="2"/>
  <c r="CE231" i="5"/>
  <c r="CD231" i="5"/>
  <c r="CC231" i="5"/>
  <c r="CB231" i="5"/>
  <c r="CA231" i="5"/>
  <c r="BZ231" i="5"/>
  <c r="BY231" i="5"/>
  <c r="BX231" i="5"/>
  <c r="BW231" i="5"/>
  <c r="BV231" i="5"/>
  <c r="BU231" i="5"/>
  <c r="BT231" i="5"/>
  <c r="BS231" i="5"/>
  <c r="BR231" i="5"/>
  <c r="BQ231" i="5"/>
  <c r="BP231" i="5"/>
  <c r="BO231" i="5"/>
  <c r="BM231" i="5"/>
  <c r="BK231" i="5"/>
  <c r="BN231" i="5" s="1"/>
  <c r="BJ231" i="5"/>
  <c r="BG231" i="5"/>
  <c r="BF231" i="5"/>
  <c r="BE231" i="5"/>
  <c r="BI231" i="5" s="1"/>
  <c r="BL231" i="5" s="1"/>
  <c r="BD231" i="5"/>
  <c r="BA231" i="5"/>
  <c r="AZ231" i="5"/>
  <c r="AU231" i="5"/>
  <c r="AS231" i="5"/>
  <c r="AQ231" i="5"/>
  <c r="AO231" i="5"/>
  <c r="AM231" i="5"/>
  <c r="AK231" i="5"/>
  <c r="AI231" i="5"/>
  <c r="AG231" i="5"/>
  <c r="AD231" i="5"/>
  <c r="AE231" i="5" s="1"/>
  <c r="AC231" i="5"/>
  <c r="AB231" i="5"/>
  <c r="AA231" i="5"/>
  <c r="Z231" i="5"/>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N230" i="5"/>
  <c r="BM230" i="5"/>
  <c r="BK230" i="5"/>
  <c r="BJ230" i="5"/>
  <c r="BG230" i="5"/>
  <c r="BF230" i="5"/>
  <c r="BE230" i="5"/>
  <c r="BI230" i="5" s="1"/>
  <c r="BL230" i="5" s="1"/>
  <c r="BD230" i="5"/>
  <c r="BC230" i="5"/>
  <c r="BC231" i="5" s="1"/>
  <c r="BA230" i="5"/>
  <c r="AZ230" i="5"/>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AE230" i="5" l="1"/>
  <c r="CE229" i="5"/>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AD229" i="5"/>
  <c r="AE229" i="5" s="1"/>
  <c r="AC229" i="5"/>
  <c r="AB229" i="5"/>
  <c r="AA229" i="5"/>
  <c r="AA230" i="2"/>
  <c r="Z230" i="2"/>
  <c r="X230" i="2"/>
  <c r="W230" i="2"/>
  <c r="Z229" i="5"/>
  <c r="AX229" i="5"/>
  <c r="V33" i="6"/>
  <c r="S33" i="6"/>
  <c r="R33" i="6"/>
  <c r="AA229" i="2" l="1"/>
  <c r="Z229" i="2"/>
  <c r="X229" i="2"/>
  <c r="W229" i="2"/>
  <c r="P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V32" i="6"/>
  <c r="S32" i="6"/>
  <c r="R32" i="6"/>
  <c r="D228" i="5" l="1"/>
  <c r="C229" i="5"/>
  <c r="BH228" i="5"/>
  <c r="AD228" i="5"/>
  <c r="AE228" i="5" s="1"/>
  <c r="AC228" i="5"/>
  <c r="AB228" i="5"/>
  <c r="AA228" i="5"/>
  <c r="Z228" i="5"/>
  <c r="AX228" i="5"/>
  <c r="D229" i="5" l="1"/>
  <c r="C230" i="5"/>
  <c r="BH229" i="5"/>
  <c r="P228" i="2"/>
  <c r="V31" i="6"/>
  <c r="S31" i="6"/>
  <c r="R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A228" i="2"/>
  <c r="Z228" i="2"/>
  <c r="X228" i="2"/>
  <c r="W228" i="2"/>
  <c r="D230" i="5" l="1"/>
  <c r="C231" i="5"/>
  <c r="BH230" i="5"/>
  <c r="AE227" i="5"/>
  <c r="BH227" i="5"/>
  <c r="V30" i="6"/>
  <c r="S30" i="6"/>
  <c r="R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D231" i="5" l="1"/>
  <c r="C232" i="5"/>
  <c r="BH231" i="5"/>
  <c r="BH226" i="5"/>
  <c r="AE226" i="5"/>
  <c r="D232" i="5" l="1"/>
  <c r="BH232" i="5"/>
  <c r="AA227" i="2"/>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V28" i="6"/>
  <c r="S28" i="6"/>
  <c r="R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V25" i="6"/>
  <c r="S25" i="6"/>
  <c r="R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37"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9" i="5" l="1"/>
  <c r="AD23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8" i="5" l="1"/>
  <c r="L238"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<sst xmlns="http://schemas.openxmlformats.org/spreadsheetml/2006/main" count="469" uniqueCount="260">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</sst>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0" fontId="3" fillId="2" borderId="87"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国家衛健委発表に基づく感染状況!$W$27:$W$235</c:f>
              <c:numCache>
                <c:formatCode>m"月"d"日"</c:formatCode>
                <c:ptCount val="2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numCache>
            </c:numRef>
          </c:cat>
          <c:val>
            <c:numRef>
              <c:f>国家衛健委発表に基づく感染状況!$X$27:$X$235</c:f>
              <c:numCache>
                <c:formatCode>#,##0_);[Red]\(#,##0\)</c:formatCode>
                <c:ptCount val="20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国家衛健委発表に基づく感染状況!$W$27:$W$235</c:f>
              <c:numCache>
                <c:formatCode>m"月"d"日"</c:formatCode>
                <c:ptCount val="2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numCache>
            </c:numRef>
          </c:cat>
          <c:val>
            <c:numRef>
              <c:f>国家衛健委発表に基づく感染状況!$Y$27:$Y$235</c:f>
              <c:numCache>
                <c:formatCode>General</c:formatCode>
                <c:ptCount val="20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香港マカオ台湾の患者・海外輸入症例・無症状病原体保有者!$AX$169:$AX$234</c:f>
              <c:numCache>
                <c:formatCode>m"月"d"日"</c:formatCode>
                <c:ptCount val="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numCache>
            </c:numRef>
          </c:cat>
          <c:val>
            <c:numRef>
              <c:f>香港マカオ台湾の患者・海外輸入症例・無症状病原体保有者!$AY$169:$AY$234</c:f>
              <c:numCache>
                <c:formatCode>General</c:formatCode>
                <c:ptCount val="6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香港マカオ台湾の患者・海外輸入症例・無症状病原体保有者!$AX$169:$AX$234</c:f>
              <c:numCache>
                <c:formatCode>m"月"d"日"</c:formatCode>
                <c:ptCount val="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numCache>
            </c:numRef>
          </c:cat>
          <c:val>
            <c:numRef>
              <c:f>香港マカオ台湾の患者・海外輸入症例・無症状病原体保有者!$BB$169:$BB$234</c:f>
              <c:numCache>
                <c:formatCode>General</c:formatCode>
                <c:ptCount val="6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香港マカオ台湾の患者・海外輸入症例・無症状病原体保有者!$AX$169:$AX$234</c:f>
              <c:numCache>
                <c:formatCode>m"月"d"日"</c:formatCode>
                <c:ptCount val="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numCache>
            </c:numRef>
          </c:cat>
          <c:val>
            <c:numRef>
              <c:f>香港マカオ台湾の患者・海外輸入症例・無症状病原体保有者!$AZ$169:$AZ$234</c:f>
              <c:numCache>
                <c:formatCode>General</c:formatCode>
                <c:ptCount val="6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香港マカオ台湾の患者・海外輸入症例・無症状病原体保有者!$AX$169:$AX$234</c:f>
              <c:numCache>
                <c:formatCode>m"月"d"日"</c:formatCode>
                <c:ptCount val="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numCache>
            </c:numRef>
          </c:cat>
          <c:val>
            <c:numRef>
              <c:f>香港マカオ台湾の患者・海外輸入症例・無症状病原体保有者!$BC$169:$BC$234</c:f>
              <c:numCache>
                <c:formatCode>General</c:formatCode>
                <c:ptCount val="6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lineChart>
        <c:grouping val="standard"/>
        <c:varyColors val="0"/>
        <c:ser>
          <c:idx val="0"/>
          <c:order val="0"/>
          <c:tx>
            <c:strRef>
              <c:f>香港マカオ台湾の患者・海外輸入症例・無症状病原体保有者!$CE$28</c:f>
              <c:strCache>
                <c:ptCount val="1"/>
                <c:pt idx="0">
                  <c:v>死者数</c:v>
                </c:pt>
              </c:strCache>
            </c:strRef>
          </c:tx>
          <c:spPr>
            <a:ln w="9525" cap="rnd">
              <a:solidFill>
                <a:srgbClr val="FF0000"/>
              </a:solidFill>
              <a:round/>
            </a:ln>
            <a:effectLst/>
          </c:spPr>
          <c:marker>
            <c:symbol val="none"/>
          </c:marker>
          <c:cat>
            <c:numRef>
              <c:f>香港マカオ台湾の患者・海外輸入症例・無症状病原体保有者!$CD$29:$CD$235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香港マカオ台湾の患者・海外輸入症例・無症状病原体保有者!$CE$29:$CE$235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numCache>
            </c:numRef>
          </c:val>
          <c:smooth val="0"/>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smooth val="0"/>
        <c:axId val="505938496"/>
        <c:axId val="505937184"/>
      </c:line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香港マカオ台湾の患者・海外輸入症例・無症状病原体保有者!$CB$29:$CB$235</c:f>
              <c:numCache>
                <c:formatCode>General</c:formatCode>
                <c:ptCount val="20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香港マカオ台湾の患者・海外輸入症例・無症状病原体保有者!$CC$29:$CC$235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新疆の情況!$R$6:$R$38</c:f>
              <c:strCache>
                <c:ptCount val="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strCache>
            </c:strRef>
          </c:cat>
          <c:val>
            <c:numRef>
              <c:f>新疆の情況!$S$6:$S$38</c:f>
              <c:numCache>
                <c:formatCode>General</c:formatCode>
                <c:ptCount val="3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新疆の情況!$R$6:$R$38</c:f>
              <c:strCache>
                <c:ptCount val="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strCache>
            </c:strRef>
          </c:cat>
          <c:val>
            <c:numRef>
              <c:f>新疆の情況!$V$6:$V$38</c:f>
              <c:numCache>
                <c:formatCode>General</c:formatCode>
                <c:ptCount val="3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新疆の情況!$R$6:$R$38</c:f>
              <c:strCache>
                <c:ptCount val="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strCache>
            </c:strRef>
          </c:cat>
          <c:val>
            <c:numRef>
              <c:f>新疆の情況!$T$6:$T$38</c:f>
              <c:numCache>
                <c:formatCode>General</c:formatCode>
                <c:ptCount val="3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新疆の情況!$R$6:$R$38</c:f>
              <c:strCache>
                <c:ptCount val="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strCache>
            </c:strRef>
          </c:cat>
          <c:val>
            <c:numRef>
              <c:f>新疆の情況!$U$6:$U$38</c:f>
              <c:numCache>
                <c:formatCode>General</c:formatCode>
                <c:ptCount val="3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新疆の情況!$R$6:$R$38</c:f>
              <c:strCache>
                <c:ptCount val="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strCache>
            </c:strRef>
          </c:cat>
          <c:val>
            <c:numRef>
              <c:f>新疆の情況!$W$6:$W$38</c:f>
              <c:numCache>
                <c:formatCode>General</c:formatCode>
                <c:ptCount val="3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国家衛健委発表に基づく感染状況!$Z$27:$Z$235</c:f>
              <c:numCache>
                <c:formatCode>m"月"d"日"</c:formatCode>
                <c:ptCount val="2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numCache>
            </c:numRef>
          </c:cat>
          <c:val>
            <c:numRef>
              <c:f>国家衛健委発表に基づく感染状況!$AA$27:$AA$235</c:f>
              <c:numCache>
                <c:formatCode>General</c:formatCode>
                <c:ptCount val="20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国家衛健委発表に基づく感染状況!$Z$27:$Z$235</c:f>
              <c:numCache>
                <c:formatCode>m"月"d"日"</c:formatCode>
                <c:ptCount val="2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numCache>
            </c:numRef>
          </c:cat>
          <c:val>
            <c:numRef>
              <c:f>国家衛健委発表に基づく感染状況!$AB$27:$AB$235</c:f>
              <c:numCache>
                <c:formatCode>General</c:formatCode>
                <c:ptCount val="20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香港マカオ台湾の患者・海外輸入症例・無症状病原体保有者!$BE$70:$BE$235</c:f>
              <c:numCache>
                <c:formatCode>m"月"d"日"</c:formatCode>
                <c:ptCount val="1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numCache>
            </c:numRef>
          </c:cat>
          <c:val>
            <c:numRef>
              <c:f>香港マカオ台湾の患者・海外輸入症例・無症状病原体保有者!$BF$70:$BF$235</c:f>
              <c:numCache>
                <c:formatCode>General</c:formatCode>
                <c:ptCount val="16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香港マカオ台湾の患者・海外輸入症例・無症状病原体保有者!$BG$70:$BG$235</c:f>
              <c:numCache>
                <c:formatCode>m"月"d"日"</c:formatCode>
                <c:ptCount val="1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numCache>
            </c:numRef>
          </c:cat>
          <c:val>
            <c:numRef>
              <c:f>香港マカオ台湾の患者・海外輸入症例・無症状病原体保有者!$BH$70:$BH$235</c:f>
              <c:numCache>
                <c:formatCode>General</c:formatCode>
                <c:ptCount val="16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香港マカオ台湾の患者・海外輸入症例・無症状病原体保有者!$BT$29:$BT$235</c:f>
              <c:numCache>
                <c:formatCode>General</c:formatCode>
                <c:ptCount val="20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香港マカオ台湾の患者・海外輸入症例・無症状病原体保有者!$BU$29:$BU$235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香港マカオ台湾の患者・海外輸入症例・無症状病原体保有者!$BV$29:$BV$235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香港マカオ台湾の患者・海外輸入症例・無症状病原体保有者!$BP$29:$BP$235</c:f>
              <c:numCache>
                <c:formatCode>General</c:formatCode>
                <c:ptCount val="20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香港マカオ台湾の患者・海外輸入症例・無症状病原体保有者!$BQ$29:$BQ$235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香港マカオ台湾の患者・海外輸入症例・無症状病原体保有者!$BR$29:$BR$235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7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香港マカオ台湾の患者・海外輸入症例・無症状病原体保有者!$BX$29:$BX$235</c:f>
              <c:numCache>
                <c:formatCode>General</c:formatCode>
                <c:ptCount val="20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香港マカオ台湾の患者・海外輸入症例・無症状病原体保有者!$BY$29:$BY$235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香港マカオ台湾の患者・海外輸入症例・無症状病原体保有者!$BW$29:$BW$235</c:f>
              <c:numCache>
                <c:formatCode>m"月"d"日"</c:formatCode>
                <c:ptCount val="2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numCache>
            </c:numRef>
          </c:cat>
          <c:val>
            <c:numRef>
              <c:f>香港マカオ台湾の患者・海外輸入症例・無症状病原体保有者!$BZ$29:$BZ$235</c:f>
              <c:numCache>
                <c:formatCode>General</c:formatCode>
                <c:ptCount val="2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香港マカオ台湾の患者・海外輸入症例・無症状病原体保有者!$BI$97:$BI$234</c:f>
              <c:numCache>
                <c:formatCode>m"月"d"日"</c:formatCode>
                <c:ptCount val="1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numCache>
            </c:numRef>
          </c:cat>
          <c:val>
            <c:numRef>
              <c:f>香港マカオ台湾の患者・海外輸入症例・無症状病原体保有者!$BJ$97:$BJ$234</c:f>
              <c:numCache>
                <c:formatCode>General</c:formatCode>
                <c:ptCount val="13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香港マカオ台湾の患者・海外輸入症例・無症状病原体保有者!$BI$97:$BI$234</c:f>
              <c:numCache>
                <c:formatCode>m"月"d"日"</c:formatCode>
                <c:ptCount val="1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numCache>
            </c:numRef>
          </c:cat>
          <c:val>
            <c:numRef>
              <c:f>香港マカオ台湾の患者・海外輸入症例・無症状病原体保有者!$BK$97:$BK$234</c:f>
              <c:numCache>
                <c:formatCode>General</c:formatCode>
                <c:ptCount val="13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香港マカオ台湾の患者・海外輸入症例・無症状病原体保有者!$BL$97:$BL$234</c:f>
              <c:numCache>
                <c:formatCode>m"月"d"日"</c:formatCode>
                <c:ptCount val="1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numCache>
            </c:numRef>
          </c:cat>
          <c:val>
            <c:numRef>
              <c:f>香港マカオ台湾の患者・海外輸入症例・無症状病原体保有者!$BM$97:$BM$234</c:f>
              <c:numCache>
                <c:formatCode>General</c:formatCode>
                <c:ptCount val="13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香港マカオ台湾の患者・海外輸入症例・無症状病原体保有者!$BL$97:$BL$234</c:f>
              <c:numCache>
                <c:formatCode>m"月"d"日"</c:formatCode>
                <c:ptCount val="1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numCache>
            </c:numRef>
          </c:cat>
          <c:val>
            <c:numRef>
              <c:f>香港マカオ台湾の患者・海外輸入症例・無症状病原体保有者!$BN$97:$BN$234</c:f>
              <c:numCache>
                <c:formatCode>General</c:formatCode>
                <c:ptCount val="13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4"/>
  <sheetViews>
    <sheetView workbookViewId="0">
      <pane xSplit="2" ySplit="5" topLeftCell="C230" activePane="bottomRight" state="frozen"/>
      <selection pane="topRight" activeCell="C1" sqref="C1"/>
      <selection pane="bottomLeft" activeCell="A8" sqref="A8"/>
      <selection pane="bottomRight" activeCell="K233" sqref="K23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44057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+H231+G232</f>
        <v>84756</v>
      </c>
      <c r="I232" s="89">
        <f t="shared" ref="I232" si="245">+H232-M232-O232</f>
        <v>724</v>
      </c>
      <c r="J232" s="48">
        <v>1</v>
      </c>
      <c r="K232" s="56">
        <f>+J232+K231</f>
        <v>41</v>
      </c>
      <c r="L232" s="48">
        <v>0</v>
      </c>
      <c r="M232" s="89">
        <f>+L232+M231</f>
        <v>4634</v>
      </c>
      <c r="N232" s="48">
        <v>56</v>
      </c>
      <c r="O232" s="89">
        <f>+N232+O231</f>
        <v>79398</v>
      </c>
      <c r="P232" s="111">
        <f>+Q232-Q231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+H232+G233</f>
        <v>84786</v>
      </c>
      <c r="I233" s="89">
        <f t="shared" ref="I233" si="246">+H233-M233-O233</f>
        <v>690</v>
      </c>
      <c r="J233" s="48">
        <v>-2</v>
      </c>
      <c r="K233" s="56">
        <f>+J233+K232</f>
        <v>39</v>
      </c>
      <c r="L233" s="48">
        <v>0</v>
      </c>
      <c r="M233" s="89">
        <f>+L233+M232</f>
        <v>4634</v>
      </c>
      <c r="N233" s="48">
        <v>64</v>
      </c>
      <c r="O233" s="89">
        <f>+N233+O232</f>
        <v>79462</v>
      </c>
      <c r="P233" s="111">
        <f>+Q233-Q232</f>
        <v>529</v>
      </c>
      <c r="Q233" s="57">
        <v>804180</v>
      </c>
      <c r="R233" s="48">
        <v>1567</v>
      </c>
      <c r="S233" s="118"/>
      <c r="T233" s="57">
        <v>21456</v>
      </c>
      <c r="U233" s="78"/>
      <c r="W233" s="121">
        <f t="shared" ref="W233" si="247">+B233</f>
        <v>44056</v>
      </c>
      <c r="X233" s="122">
        <f t="shared" ref="X233" si="248">+G233</f>
        <v>30</v>
      </c>
      <c r="Y233" s="97">
        <f t="shared" ref="Y233" si="249">+H233</f>
        <v>84786</v>
      </c>
      <c r="Z233" s="123">
        <f t="shared" ref="Z233" si="250">+B233</f>
        <v>44056</v>
      </c>
      <c r="AA233" s="97">
        <f t="shared" ref="AA233" si="251">+L233</f>
        <v>0</v>
      </c>
      <c r="AB233" s="97">
        <f t="shared" ref="AB233" si="252">+M233</f>
        <v>4634</v>
      </c>
    </row>
    <row r="234" spans="2:28" x14ac:dyDescent="0.55000000000000004">
      <c r="B234" s="77"/>
      <c r="C234" s="59"/>
      <c r="D234" s="49"/>
      <c r="E234" s="61"/>
      <c r="F234" s="60"/>
      <c r="G234" s="59"/>
      <c r="H234" s="61"/>
      <c r="I234" s="55"/>
      <c r="J234" s="59"/>
      <c r="K234" s="61"/>
      <c r="L234" s="59"/>
      <c r="M234" s="61"/>
      <c r="N234" s="48"/>
      <c r="O234" s="60"/>
      <c r="P234" s="124"/>
      <c r="Q234" s="60"/>
      <c r="R234" s="48"/>
      <c r="S234" s="60"/>
      <c r="T234" s="60"/>
      <c r="U234" s="78"/>
    </row>
    <row r="235" spans="2:28" ht="9.5" customHeight="1" thickBot="1" x14ac:dyDescent="0.6">
      <c r="B235" s="66"/>
      <c r="C235" s="79"/>
      <c r="D235" s="80"/>
      <c r="E235" s="82"/>
      <c r="F235" s="95"/>
      <c r="G235" s="79"/>
      <c r="H235" s="82"/>
      <c r="I235" s="82"/>
      <c r="J235" s="79"/>
      <c r="K235" s="82"/>
      <c r="L235" s="79"/>
      <c r="M235" s="82"/>
      <c r="N235" s="83"/>
      <c r="O235" s="81"/>
      <c r="P235" s="94"/>
      <c r="Q235" s="95"/>
      <c r="R235" s="120"/>
      <c r="S235" s="95"/>
      <c r="T235" s="95"/>
      <c r="U235" s="67"/>
    </row>
    <row r="237" spans="2:28" ht="13" customHeight="1" x14ac:dyDescent="0.55000000000000004">
      <c r="E237" s="112"/>
      <c r="F237" s="113"/>
      <c r="G237" s="112" t="s">
        <v>80</v>
      </c>
      <c r="H237" s="113"/>
      <c r="I237" s="113"/>
      <c r="J237" s="113"/>
      <c r="U237" s="72"/>
    </row>
    <row r="238" spans="2:28" ht="13" customHeight="1" x14ac:dyDescent="0.55000000000000004">
      <c r="E238" s="112" t="s">
        <v>98</v>
      </c>
      <c r="F238" s="113"/>
      <c r="G238" s="261" t="s">
        <v>79</v>
      </c>
      <c r="H238" s="262"/>
      <c r="I238" s="112" t="s">
        <v>106</v>
      </c>
      <c r="J238" s="113"/>
    </row>
    <row r="239" spans="2:28" ht="13" customHeight="1" x14ac:dyDescent="0.55000000000000004">
      <c r="B239" s="130">
        <v>1</v>
      </c>
      <c r="E239" s="114" t="s">
        <v>108</v>
      </c>
      <c r="F239" s="113"/>
      <c r="G239" s="115"/>
      <c r="H239" s="115"/>
      <c r="I239" s="112" t="s">
        <v>107</v>
      </c>
      <c r="J239" s="113"/>
    </row>
    <row r="240" spans="2:28" ht="18.5" customHeight="1" x14ac:dyDescent="0.55000000000000004">
      <c r="E240" s="112" t="s">
        <v>96</v>
      </c>
      <c r="F240" s="113"/>
      <c r="G240" s="112" t="s">
        <v>97</v>
      </c>
      <c r="H240" s="113"/>
      <c r="I240" s="113"/>
      <c r="J240" s="113"/>
    </row>
    <row r="241" spans="5:10" ht="13" customHeight="1" x14ac:dyDescent="0.55000000000000004">
      <c r="E241" s="112" t="s">
        <v>98</v>
      </c>
      <c r="F241" s="113"/>
      <c r="G241" s="112" t="s">
        <v>99</v>
      </c>
      <c r="H241" s="113"/>
      <c r="I241" s="113"/>
      <c r="J241" s="113"/>
    </row>
    <row r="242" spans="5:10" ht="13" customHeight="1" x14ac:dyDescent="0.55000000000000004">
      <c r="E242" s="112" t="s">
        <v>98</v>
      </c>
      <c r="F242" s="113"/>
      <c r="G242" s="112" t="s">
        <v>100</v>
      </c>
      <c r="H242" s="113"/>
      <c r="I242" s="113"/>
      <c r="J242" s="113"/>
    </row>
    <row r="243" spans="5:10" ht="13" customHeight="1" x14ac:dyDescent="0.55000000000000004">
      <c r="E243" s="112" t="s">
        <v>101</v>
      </c>
      <c r="F243" s="113"/>
      <c r="G243" s="112" t="s">
        <v>102</v>
      </c>
      <c r="H243" s="113"/>
      <c r="I243" s="113"/>
      <c r="J243" s="113"/>
    </row>
    <row r="244" spans="5:10" ht="13" customHeight="1" x14ac:dyDescent="0.55000000000000004">
      <c r="E244" s="112" t="s">
        <v>103</v>
      </c>
      <c r="F244" s="113"/>
      <c r="G244" s="112" t="s">
        <v>104</v>
      </c>
      <c r="H244" s="113"/>
      <c r="I244" s="113"/>
      <c r="J244" s="113"/>
    </row>
  </sheetData>
  <mergeCells count="12">
    <mergeCell ref="G238:H23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9"/>
  <sheetViews>
    <sheetView tabSelected="1" topLeftCell="A5" zoomScale="96" zoomScaleNormal="96" workbookViewId="0">
      <pane xSplit="1" ySplit="3" topLeftCell="B224" activePane="bottomRight" state="frozen"/>
      <selection activeCell="A5" sqref="A5"/>
      <selection pane="topRight" activeCell="B5" sqref="B5"/>
      <selection pane="bottomLeft" activeCell="A8" sqref="A8"/>
      <selection pane="bottomRight" activeCell="S233" sqref="S23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7" t="s">
        <v>130</v>
      </c>
      <c r="C4" s="328"/>
      <c r="D4" s="328"/>
      <c r="E4" s="328"/>
      <c r="F4" s="328"/>
      <c r="G4" s="328"/>
      <c r="H4" s="328"/>
      <c r="I4" s="328"/>
      <c r="J4" s="328"/>
      <c r="K4" s="32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32" t="s">
        <v>134</v>
      </c>
      <c r="C5" s="330"/>
      <c r="D5" s="330"/>
      <c r="E5" s="330"/>
      <c r="F5" s="333" t="s">
        <v>135</v>
      </c>
      <c r="G5" s="330" t="s">
        <v>131</v>
      </c>
      <c r="H5" s="330"/>
      <c r="I5" s="330"/>
      <c r="J5" s="330" t="s">
        <v>132</v>
      </c>
      <c r="K5" s="331"/>
      <c r="L5" s="319" t="s">
        <v>69</v>
      </c>
      <c r="M5" s="320"/>
      <c r="N5" s="323" t="s">
        <v>9</v>
      </c>
      <c r="O5" s="324"/>
      <c r="P5" s="312" t="s">
        <v>128</v>
      </c>
      <c r="Q5" s="313"/>
      <c r="R5" s="313"/>
      <c r="S5" s="314"/>
      <c r="T5" s="288" t="s">
        <v>88</v>
      </c>
      <c r="U5" s="289"/>
      <c r="V5" s="289"/>
      <c r="W5" s="289"/>
      <c r="X5" s="290"/>
      <c r="Y5" s="131"/>
      <c r="Z5" s="300" t="s">
        <v>76</v>
      </c>
      <c r="AA5" s="302" t="s">
        <v>161</v>
      </c>
      <c r="AB5" s="303"/>
      <c r="AC5" s="304"/>
      <c r="AD5" s="296" t="s">
        <v>142</v>
      </c>
      <c r="AE5" s="297"/>
      <c r="AF5" s="283"/>
      <c r="AG5" s="283"/>
      <c r="AH5" s="283"/>
      <c r="AI5" s="283"/>
      <c r="AJ5" s="298"/>
      <c r="AK5" s="282" t="s">
        <v>143</v>
      </c>
      <c r="AL5" s="283"/>
      <c r="AM5" s="283"/>
      <c r="AN5" s="283"/>
      <c r="AO5" s="283"/>
      <c r="AP5" s="310"/>
      <c r="AQ5" s="282" t="s">
        <v>144</v>
      </c>
      <c r="AR5" s="283"/>
      <c r="AS5" s="283"/>
      <c r="AT5" s="283"/>
      <c r="AU5" s="283"/>
      <c r="AV5" s="284"/>
    </row>
    <row r="6" spans="1:83" ht="18" customHeight="1" x14ac:dyDescent="0.55000000000000004">
      <c r="A6" s="300"/>
      <c r="B6" s="335" t="s">
        <v>148</v>
      </c>
      <c r="C6" s="336"/>
      <c r="D6" s="308" t="s">
        <v>86</v>
      </c>
      <c r="E6" s="337" t="s">
        <v>136</v>
      </c>
      <c r="F6" s="334"/>
      <c r="G6" s="308" t="s">
        <v>133</v>
      </c>
      <c r="H6" s="308" t="s">
        <v>9</v>
      </c>
      <c r="I6" s="308" t="s">
        <v>86</v>
      </c>
      <c r="J6" s="308" t="s">
        <v>133</v>
      </c>
      <c r="K6" s="339" t="s">
        <v>9</v>
      </c>
      <c r="L6" s="321"/>
      <c r="M6" s="322"/>
      <c r="N6" s="325"/>
      <c r="O6" s="326"/>
      <c r="P6" s="315"/>
      <c r="Q6" s="316"/>
      <c r="R6" s="316"/>
      <c r="S6" s="317"/>
      <c r="T6" s="291"/>
      <c r="U6" s="292"/>
      <c r="V6" s="292"/>
      <c r="W6" s="292"/>
      <c r="X6" s="293"/>
      <c r="Y6" s="131"/>
      <c r="Z6" s="300"/>
      <c r="AA6" s="305"/>
      <c r="AB6" s="306"/>
      <c r="AC6" s="307"/>
      <c r="AD6" s="294" t="s">
        <v>141</v>
      </c>
      <c r="AE6" s="295"/>
      <c r="AF6" s="286"/>
      <c r="AG6" s="286" t="s">
        <v>140</v>
      </c>
      <c r="AH6" s="286"/>
      <c r="AI6" s="286" t="s">
        <v>132</v>
      </c>
      <c r="AJ6" s="299"/>
      <c r="AK6" s="285" t="s">
        <v>141</v>
      </c>
      <c r="AL6" s="286"/>
      <c r="AM6" s="286" t="s">
        <v>140</v>
      </c>
      <c r="AN6" s="286"/>
      <c r="AO6" s="286" t="s">
        <v>132</v>
      </c>
      <c r="AP6" s="311"/>
      <c r="AQ6" s="285" t="s">
        <v>141</v>
      </c>
      <c r="AR6" s="286"/>
      <c r="AS6" s="286" t="s">
        <v>140</v>
      </c>
      <c r="AT6" s="286"/>
      <c r="AU6" s="286" t="s">
        <v>132</v>
      </c>
      <c r="AV6" s="287"/>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9"/>
      <c r="E7" s="338"/>
      <c r="F7" s="309"/>
      <c r="G7" s="309"/>
      <c r="H7" s="309"/>
      <c r="I7" s="309"/>
      <c r="J7" s="309"/>
      <c r="K7" s="34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8" t="s">
        <v>176</v>
      </c>
      <c r="AY7" s="318"/>
      <c r="AZ7" s="318"/>
      <c r="BA7" s="318"/>
      <c r="BB7" s="31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2"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2"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342">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60</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c r="B233" s="241"/>
      <c r="C233" s="155"/>
      <c r="D233" s="155"/>
      <c r="E233" s="147"/>
      <c r="F233" s="147"/>
      <c r="G233" s="147"/>
      <c r="H233" s="135"/>
      <c r="I233" s="147"/>
      <c r="J233" s="135"/>
      <c r="K233" s="42"/>
      <c r="L233" s="146"/>
      <c r="M233" s="147"/>
      <c r="N233" s="135"/>
      <c r="O233" s="135"/>
      <c r="P233" s="147"/>
      <c r="Q233" s="147"/>
      <c r="R233" s="135"/>
      <c r="S233" s="135"/>
      <c r="T233" s="147"/>
      <c r="U233" s="147"/>
      <c r="V233" s="135"/>
      <c r="W233" s="42"/>
      <c r="X233" s="148"/>
      <c r="Z233" s="75"/>
      <c r="AA233" s="231"/>
      <c r="AB233" s="231"/>
      <c r="AC233" s="232"/>
      <c r="AD233" s="184"/>
      <c r="AE233" s="244"/>
      <c r="AF233" s="156"/>
      <c r="AG233" s="185"/>
      <c r="AH233" s="156"/>
      <c r="AI233" s="185"/>
      <c r="AJ233" s="186"/>
      <c r="AK233" s="187"/>
      <c r="AL233" s="156"/>
      <c r="AM233" s="185"/>
      <c r="AN233" s="156"/>
      <c r="AO233" s="185"/>
      <c r="AP233" s="188"/>
      <c r="AQ233" s="187"/>
      <c r="AR233" s="156"/>
      <c r="AS233" s="185"/>
      <c r="AT233" s="156"/>
      <c r="AU233" s="185"/>
      <c r="AV233" s="189"/>
      <c r="AW233" s="257"/>
      <c r="AX233" s="238"/>
      <c r="AY233" s="6"/>
      <c r="AZ233" s="239"/>
      <c r="BA233" s="239"/>
      <c r="BB233" s="130"/>
      <c r="BC233" s="27"/>
      <c r="BD233" s="239"/>
      <c r="BE233" s="230"/>
      <c r="BF233" s="132"/>
      <c r="BG233" s="230"/>
      <c r="BH233" s="132"/>
      <c r="BI233" s="1"/>
      <c r="BL233" s="1"/>
      <c r="BO233" s="258"/>
      <c r="BS233" s="258"/>
      <c r="BW233" s="258"/>
      <c r="CA233" s="258"/>
      <c r="CD233" s="258"/>
    </row>
    <row r="234" spans="1:83" ht="18" customHeight="1" x14ac:dyDescent="0.55000000000000004">
      <c r="A234" s="180"/>
      <c r="B234" s="147"/>
      <c r="C234" s="155"/>
      <c r="D234" s="155"/>
      <c r="E234" s="147"/>
      <c r="F234" s="147"/>
      <c r="G234" s="147"/>
      <c r="H234" s="135"/>
      <c r="I234" s="147"/>
      <c r="J234" s="135"/>
      <c r="K234" s="42"/>
      <c r="L234" s="146"/>
      <c r="M234" s="147"/>
      <c r="N234" s="135"/>
      <c r="O234" s="135"/>
      <c r="P234" s="147"/>
      <c r="Q234" s="147"/>
      <c r="R234" s="135"/>
      <c r="S234" s="135"/>
      <c r="T234" s="147"/>
      <c r="U234" s="147"/>
      <c r="V234" s="135"/>
      <c r="W234" s="42"/>
      <c r="X234" s="148"/>
      <c r="Z234" s="75"/>
      <c r="AA234" s="231"/>
      <c r="AB234" s="231"/>
      <c r="AC234" s="232"/>
      <c r="AD234" s="184"/>
      <c r="AE234" s="244"/>
      <c r="AF234" s="156"/>
      <c r="AG234" s="185"/>
      <c r="AH234" s="156"/>
      <c r="AI234" s="185"/>
      <c r="AJ234" s="186"/>
      <c r="AK234" s="187"/>
      <c r="AL234" s="156"/>
      <c r="AM234" s="185"/>
      <c r="AN234" s="156"/>
      <c r="AO234" s="185"/>
      <c r="AP234" s="188"/>
      <c r="AQ234" s="187"/>
      <c r="AR234" s="156"/>
      <c r="AS234" s="185"/>
      <c r="AT234" s="156"/>
      <c r="AU234" s="185"/>
      <c r="AV234" s="189"/>
      <c r="AX234"/>
      <c r="AY234"/>
      <c r="AZ234"/>
      <c r="BB234"/>
      <c r="BP234" s="45"/>
      <c r="BQ234" s="45"/>
      <c r="BR234" s="45"/>
      <c r="BS234" s="45"/>
    </row>
    <row r="235" spans="1:83" ht="7" customHeight="1" thickBot="1" x14ac:dyDescent="0.6">
      <c r="A235" s="66"/>
      <c r="B235" s="146"/>
      <c r="C235" s="155"/>
      <c r="D235" s="147"/>
      <c r="E235" s="147"/>
      <c r="F235" s="147"/>
      <c r="G235" s="147"/>
      <c r="H235" s="135"/>
      <c r="I235" s="147"/>
      <c r="J235" s="135"/>
      <c r="K235" s="148"/>
      <c r="L235" s="146"/>
      <c r="M235" s="147"/>
      <c r="N235" s="135"/>
      <c r="O235" s="135"/>
      <c r="P235" s="147"/>
      <c r="Q235" s="147"/>
      <c r="R235" s="135"/>
      <c r="S235" s="135"/>
      <c r="T235" s="147"/>
      <c r="U235" s="147"/>
      <c r="V235" s="135"/>
      <c r="W235" s="42"/>
      <c r="X235" s="148"/>
      <c r="Z235" s="66"/>
      <c r="AA235" s="64"/>
      <c r="AB235" s="64"/>
      <c r="AC235" s="64"/>
      <c r="AD235" s="184"/>
      <c r="AE235" s="244"/>
      <c r="AF235" s="156"/>
      <c r="AG235" s="185"/>
      <c r="AH235" s="156"/>
      <c r="AI235" s="185"/>
      <c r="AJ235" s="186"/>
      <c r="AK235" s="187"/>
      <c r="AL235" s="156"/>
      <c r="AM235" s="185"/>
      <c r="AN235" s="156"/>
      <c r="AO235" s="185"/>
      <c r="AP235" s="188"/>
      <c r="AQ235" s="187"/>
      <c r="AR235" s="156"/>
      <c r="AS235" s="185"/>
      <c r="AT235" s="156"/>
      <c r="AU235" s="185"/>
      <c r="AV235" s="189"/>
    </row>
    <row r="236" spans="1:83" x14ac:dyDescent="0.55000000000000004">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row>
    <row r="237" spans="1:83" x14ac:dyDescent="0.55000000000000004">
      <c r="BB237" s="45">
        <f>219-172</f>
        <v>47</v>
      </c>
    </row>
    <row r="238" spans="1:83" x14ac:dyDescent="0.55000000000000004">
      <c r="L238">
        <f>SUM(L97:L237)</f>
        <v>3153</v>
      </c>
      <c r="P238">
        <f>SUM(P97:P237)</f>
        <v>536</v>
      </c>
      <c r="AD238">
        <f>SUM(AD188:AD194)</f>
        <v>82</v>
      </c>
    </row>
    <row r="239" spans="1:83" x14ac:dyDescent="0.55000000000000004">
      <c r="A239" s="130"/>
      <c r="Z239" s="130"/>
      <c r="AA239" s="130"/>
      <c r="AB239" s="130"/>
      <c r="AC239" s="130"/>
      <c r="AF239">
        <f>SUM(AD188:AD234)</f>
        <v>3109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38"/>
  <sheetViews>
    <sheetView topLeftCell="A2" workbookViewId="0">
      <pane xSplit="2" ySplit="2" topLeftCell="D26" activePane="bottomRight" state="frozen"/>
      <selection activeCell="O24" sqref="O24"/>
      <selection pane="topRight" activeCell="O24" sqref="O24"/>
      <selection pane="bottomLeft" activeCell="O24" sqref="O24"/>
      <selection pane="bottomRight" activeCell="D2" sqref="D1:E1048576"/>
    </sheetView>
  </sheetViews>
  <sheetFormatPr defaultRowHeight="18" x14ac:dyDescent="0.55000000000000004"/>
  <cols>
    <col min="1" max="1" width="2.75" customWidth="1"/>
    <col min="2" max="2" width="1.5" customWidth="1"/>
    <col min="3" max="3" width="81.1640625" bestFit="1" customWidth="1"/>
    <col min="4" max="4" width="22" hidden="1" customWidth="1"/>
    <col min="5" max="5" width="3.1640625" hidden="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6" si="9">+J17+I18</f>
        <v>73</v>
      </c>
      <c r="K18" s="5">
        <v>0</v>
      </c>
      <c r="L18" s="254">
        <f t="shared" ref="L18:L36"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+H32+G33</f>
        <v>867</v>
      </c>
      <c r="I33" s="130">
        <v>38</v>
      </c>
      <c r="J33" s="254">
        <f t="shared" si="9"/>
        <v>296</v>
      </c>
      <c r="K33" s="5"/>
      <c r="L33" s="254">
        <f t="shared" si="10"/>
        <v>3</v>
      </c>
      <c r="M33" s="130">
        <v>11</v>
      </c>
      <c r="N33" s="5"/>
      <c r="O33" s="6">
        <v>3</v>
      </c>
      <c r="P33" s="240">
        <f t="shared" ref="P33" si="63">+P32+O33</f>
        <v>82</v>
      </c>
      <c r="Q33" s="255">
        <f t="shared" ref="Q33" si="64">+Q32+M33-N33-O33</f>
        <v>131</v>
      </c>
      <c r="R33" s="1">
        <f t="shared" ref="R33" si="65">+F33</f>
        <v>44053</v>
      </c>
      <c r="S33" s="5">
        <f t="shared" ref="S33" si="66">+G33</f>
        <v>13</v>
      </c>
      <c r="T33" s="27">
        <f t="shared" si="3"/>
        <v>867</v>
      </c>
      <c r="U33" s="249">
        <f t="shared" ref="U33" si="67">+U32+S33-I33</f>
        <v>567</v>
      </c>
      <c r="V33" s="5">
        <f t="shared" ref="V33" si="68">+M33</f>
        <v>11</v>
      </c>
      <c r="W33" s="251">
        <f t="shared" ref="W33" si="69">+W32+V33-N33-O33</f>
        <v>131</v>
      </c>
    </row>
    <row r="34" spans="1:23" x14ac:dyDescent="0.55000000000000004">
      <c r="A34">
        <v>30</v>
      </c>
      <c r="B34" s="250"/>
      <c r="C34" s="45" t="s">
        <v>251</v>
      </c>
      <c r="D34" t="s">
        <v>252</v>
      </c>
      <c r="E34">
        <v>24</v>
      </c>
      <c r="F34" s="1">
        <v>44054</v>
      </c>
      <c r="G34" s="130">
        <v>9</v>
      </c>
      <c r="H34" s="249">
        <f>+H33+G34</f>
        <v>876</v>
      </c>
      <c r="I34" s="130">
        <v>41</v>
      </c>
      <c r="J34" s="254">
        <f t="shared" si="9"/>
        <v>337</v>
      </c>
      <c r="K34" s="5"/>
      <c r="L34" s="254">
        <f t="shared" si="10"/>
        <v>3</v>
      </c>
      <c r="M34" s="130">
        <v>8</v>
      </c>
      <c r="N34" s="5"/>
      <c r="O34" s="6">
        <v>8</v>
      </c>
      <c r="P34" s="240">
        <f t="shared" ref="P34" si="70">+P33+O34</f>
        <v>90</v>
      </c>
      <c r="Q34" s="255">
        <f t="shared" ref="Q34" si="71">+Q33+M34-N34-O34</f>
        <v>131</v>
      </c>
      <c r="R34" s="1">
        <f t="shared" ref="R34:R36" si="72">+F34</f>
        <v>44054</v>
      </c>
      <c r="S34" s="5">
        <f t="shared" ref="S34" si="73">+G34</f>
        <v>9</v>
      </c>
      <c r="T34" s="27">
        <f t="shared" si="3"/>
        <v>876</v>
      </c>
      <c r="U34" s="249">
        <f t="shared" ref="U34" si="74">+U33+S34-I34</f>
        <v>535</v>
      </c>
      <c r="V34" s="5">
        <f t="shared" ref="V34" si="75">+M34</f>
        <v>8</v>
      </c>
      <c r="W34" s="251">
        <f t="shared" ref="W34" si="76">+W33+V34-N34-O34</f>
        <v>131</v>
      </c>
    </row>
    <row r="35" spans="1:23" x14ac:dyDescent="0.55000000000000004">
      <c r="A35">
        <v>31</v>
      </c>
      <c r="B35" s="250"/>
      <c r="C35" s="45" t="s">
        <v>257</v>
      </c>
      <c r="D35" t="s">
        <v>256</v>
      </c>
      <c r="E35">
        <v>24</v>
      </c>
      <c r="F35" s="1">
        <v>44055</v>
      </c>
      <c r="G35" s="130">
        <v>8</v>
      </c>
      <c r="H35" s="249">
        <f>+H34+G35</f>
        <v>884</v>
      </c>
      <c r="I35" s="130">
        <v>38</v>
      </c>
      <c r="J35" s="254">
        <f t="shared" si="9"/>
        <v>375</v>
      </c>
      <c r="K35" s="5"/>
      <c r="L35" s="254">
        <f t="shared" si="10"/>
        <v>3</v>
      </c>
      <c r="M35" s="130">
        <v>5</v>
      </c>
      <c r="N35" s="5"/>
      <c r="O35" s="6">
        <v>6</v>
      </c>
      <c r="P35" s="240">
        <f t="shared" ref="P35" si="77">+P34+O35</f>
        <v>96</v>
      </c>
      <c r="Q35" s="255">
        <f t="shared" ref="Q35" si="78">+Q34+M35-N35-O35</f>
        <v>130</v>
      </c>
      <c r="R35" s="1">
        <f t="shared" si="72"/>
        <v>44055</v>
      </c>
      <c r="S35" s="5">
        <f t="shared" ref="S35" si="79">+G35</f>
        <v>8</v>
      </c>
      <c r="T35" s="27">
        <f t="shared" ref="T35" si="80">+H35</f>
        <v>884</v>
      </c>
      <c r="U35" s="249">
        <f t="shared" ref="U35" si="81">+U34+S35-I35</f>
        <v>505</v>
      </c>
      <c r="V35" s="5">
        <f t="shared" ref="V35" si="82">+M35</f>
        <v>5</v>
      </c>
      <c r="W35" s="251">
        <f t="shared" ref="W35" si="83">+W34+V35-N35-O35</f>
        <v>130</v>
      </c>
    </row>
    <row r="36" spans="1:23" x14ac:dyDescent="0.55000000000000004">
      <c r="A36">
        <v>32</v>
      </c>
      <c r="B36" s="250"/>
      <c r="C36" s="45" t="s">
        <v>259</v>
      </c>
      <c r="D36" t="s">
        <v>258</v>
      </c>
      <c r="E36">
        <v>24</v>
      </c>
      <c r="F36" s="1">
        <v>44056</v>
      </c>
      <c r="G36" s="130">
        <v>8</v>
      </c>
      <c r="H36" s="249">
        <f>+H35+G36</f>
        <v>892</v>
      </c>
      <c r="I36" s="130">
        <v>49</v>
      </c>
      <c r="J36" s="254">
        <f t="shared" si="9"/>
        <v>424</v>
      </c>
      <c r="K36" s="5"/>
      <c r="L36" s="254">
        <f t="shared" si="10"/>
        <v>3</v>
      </c>
      <c r="M36" s="130">
        <v>4</v>
      </c>
      <c r="N36" s="5"/>
      <c r="O36" s="6">
        <v>5</v>
      </c>
      <c r="P36" s="240">
        <f t="shared" ref="P36" si="84">+P35+O36</f>
        <v>101</v>
      </c>
      <c r="Q36" s="255">
        <f t="shared" ref="Q36" si="85">+Q35+M36-N36-O36</f>
        <v>129</v>
      </c>
      <c r="R36" s="1">
        <f t="shared" si="72"/>
        <v>44056</v>
      </c>
      <c r="S36" s="5">
        <f t="shared" ref="S36" si="86">+G36</f>
        <v>8</v>
      </c>
      <c r="T36" s="27">
        <f t="shared" ref="T36" si="87">+H36</f>
        <v>892</v>
      </c>
      <c r="U36" s="249">
        <f t="shared" ref="U36" si="88">+U35+S36-I36</f>
        <v>464</v>
      </c>
      <c r="V36" s="5">
        <f t="shared" ref="V36" si="89">+M36</f>
        <v>4</v>
      </c>
      <c r="W36" s="251">
        <f t="shared" ref="W36" si="90">+W35+V36-N36-O36</f>
        <v>129</v>
      </c>
    </row>
    <row r="37" spans="1:23" x14ac:dyDescent="0.55000000000000004">
      <c r="B37" s="250"/>
      <c r="C37" s="45"/>
      <c r="F37" s="1"/>
      <c r="G37" s="130"/>
      <c r="H37" s="249"/>
      <c r="I37" s="130"/>
      <c r="J37" s="254"/>
      <c r="K37" s="5"/>
      <c r="L37" s="254"/>
      <c r="M37" s="130"/>
      <c r="N37" s="5"/>
      <c r="O37" s="6"/>
      <c r="P37" s="240"/>
      <c r="Q37" s="255"/>
      <c r="R37" s="1"/>
      <c r="S37" s="5"/>
      <c r="T37" s="5"/>
      <c r="U37" s="249"/>
      <c r="V37" s="5"/>
      <c r="W37" s="251"/>
    </row>
    <row r="38"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5" zoomScale="70" zoomScaleNormal="70" workbookViewId="0">
      <selection activeCell="S78" sqref="S7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2020-08-18T00:29:42Z</dcterms:modified>
</cp:coreProperties>
</file>