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これで行こう中国衛生健康委\感染症\肺炎\武漢市原因不明の肺炎\"/>
    </mc:Choice>
  </mc:AlternateContent>
  <xr:revisionPtr revIDLastSave="0" documentId="13_ncr:1_{6708D195-3C03-4014-9276-5FE9EF91E6A6}" xr6:coauthVersionLast="45" xr6:coauthVersionMax="45" xr10:uidLastSave="{00000000-0000-0000-0000-000000000000}"/>
  <bookViews>
    <workbookView xWindow="-110" yWindow="-110" windowWidth="19420" windowHeight="9600" tabRatio="641" activeTab="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6" i="6" l="1"/>
  <c r="W36" i="6" s="1"/>
  <c r="U36" i="6"/>
  <c r="T36" i="6"/>
  <c r="S36" i="6"/>
  <c r="Q36" i="6"/>
  <c r="P36" i="6"/>
  <c r="L36" i="6"/>
  <c r="J36" i="6"/>
  <c r="H36" i="6"/>
  <c r="R36" i="6"/>
  <c r="CD232" i="5"/>
  <c r="CA232" i="5"/>
  <c r="BZ232" i="5"/>
  <c r="BY232" i="5"/>
  <c r="BX232" i="5"/>
  <c r="BW232" i="5"/>
  <c r="BV232" i="5"/>
  <c r="BU232" i="5"/>
  <c r="BT232" i="5"/>
  <c r="BS232" i="5"/>
  <c r="BR232" i="5"/>
  <c r="BQ232" i="5"/>
  <c r="BP232" i="5"/>
  <c r="BO232" i="5"/>
  <c r="BM232" i="5"/>
  <c r="BK232" i="5"/>
  <c r="BN232" i="5" s="1"/>
  <c r="BJ232" i="5"/>
  <c r="BG232" i="5"/>
  <c r="BF232" i="5"/>
  <c r="BE232" i="5"/>
  <c r="BI232" i="5" s="1"/>
  <c r="BL232" i="5" s="1"/>
  <c r="BD232" i="5"/>
  <c r="BC232" i="5"/>
  <c r="BA232" i="5"/>
  <c r="AZ232" i="5"/>
  <c r="AX232" i="5"/>
  <c r="AU232" i="5"/>
  <c r="AS232" i="5"/>
  <c r="AQ232" i="5"/>
  <c r="AO232" i="5"/>
  <c r="AM232" i="5"/>
  <c r="AK232" i="5"/>
  <c r="AI232" i="5"/>
  <c r="CE232" i="5" s="1"/>
  <c r="AG232" i="5"/>
  <c r="CC232" i="5" s="1"/>
  <c r="AD232" i="5"/>
  <c r="CB232" i="5" s="1"/>
  <c r="AC232" i="5"/>
  <c r="AB232" i="5"/>
  <c r="AA232" i="5"/>
  <c r="Z232" i="5"/>
  <c r="AB233" i="2"/>
  <c r="AA233" i="2"/>
  <c r="Z233" i="2"/>
  <c r="Y233" i="2"/>
  <c r="X233" i="2"/>
  <c r="W233" i="2"/>
  <c r="P233" i="2"/>
  <c r="O233" i="2"/>
  <c r="M233" i="2"/>
  <c r="K233" i="2"/>
  <c r="H233" i="2"/>
  <c r="AE232" i="5" l="1"/>
  <c r="I233" i="2"/>
  <c r="AA232" i="2"/>
  <c r="Z232" i="2"/>
  <c r="X232" i="2"/>
  <c r="W232" i="2"/>
  <c r="AA231" i="2"/>
  <c r="Z231" i="2"/>
  <c r="X231" i="2"/>
  <c r="W231" i="2"/>
  <c r="P232" i="2"/>
  <c r="CE231" i="5"/>
  <c r="CD231" i="5"/>
  <c r="CC231" i="5"/>
  <c r="CB231" i="5"/>
  <c r="CA231" i="5"/>
  <c r="BZ231" i="5"/>
  <c r="BY231" i="5"/>
  <c r="BX231" i="5"/>
  <c r="BW231" i="5"/>
  <c r="BV231" i="5"/>
  <c r="BU231" i="5"/>
  <c r="BT231" i="5"/>
  <c r="BS231" i="5"/>
  <c r="BR231" i="5"/>
  <c r="BQ231" i="5"/>
  <c r="BP231" i="5"/>
  <c r="BO231" i="5"/>
  <c r="BM231" i="5"/>
  <c r="BK231" i="5"/>
  <c r="BN231" i="5" s="1"/>
  <c r="BJ231" i="5"/>
  <c r="BG231" i="5"/>
  <c r="BF231" i="5"/>
  <c r="BE231" i="5"/>
  <c r="BI231" i="5" s="1"/>
  <c r="BL231" i="5" s="1"/>
  <c r="BD231" i="5"/>
  <c r="BA231" i="5"/>
  <c r="AZ231" i="5"/>
  <c r="AU231" i="5"/>
  <c r="AS231" i="5"/>
  <c r="AQ231" i="5"/>
  <c r="AO231" i="5"/>
  <c r="AM231" i="5"/>
  <c r="AK231" i="5"/>
  <c r="AI231" i="5"/>
  <c r="AG231" i="5"/>
  <c r="AD231" i="5"/>
  <c r="AE231" i="5" s="1"/>
  <c r="AC231" i="5"/>
  <c r="AB231" i="5"/>
  <c r="AA231" i="5"/>
  <c r="Z231" i="5"/>
  <c r="AX231" i="5"/>
  <c r="V35" i="6"/>
  <c r="W35" i="6" s="1"/>
  <c r="T35" i="6"/>
  <c r="S35" i="6"/>
  <c r="U35" i="6" s="1"/>
  <c r="L35" i="6"/>
  <c r="J35" i="6"/>
  <c r="Q35" i="6"/>
  <c r="P35" i="6"/>
  <c r="H35" i="6"/>
  <c r="R35" i="6"/>
  <c r="T34" i="6" l="1"/>
  <c r="T33" i="6"/>
  <c r="T32" i="6"/>
  <c r="T31" i="6"/>
  <c r="T30" i="6"/>
  <c r="T29" i="6"/>
  <c r="T28" i="6"/>
  <c r="T27" i="6"/>
  <c r="T26" i="6"/>
  <c r="T25" i="6"/>
  <c r="T24" i="6"/>
  <c r="T23" i="6"/>
  <c r="T22" i="6"/>
  <c r="T21" i="6"/>
  <c r="T20" i="6"/>
  <c r="T19" i="6"/>
  <c r="T18" i="6"/>
  <c r="T17" i="6"/>
  <c r="T16" i="6"/>
  <c r="T15" i="6"/>
  <c r="T14" i="6"/>
  <c r="T13" i="6"/>
  <c r="T12" i="6"/>
  <c r="T11" i="6"/>
  <c r="T10" i="6"/>
  <c r="T9" i="6"/>
  <c r="T8" i="6"/>
  <c r="T7" i="6"/>
  <c r="P231" i="2"/>
  <c r="CD230" i="5"/>
  <c r="CA230" i="5"/>
  <c r="BZ230" i="5"/>
  <c r="BY230" i="5"/>
  <c r="BX230" i="5"/>
  <c r="BW230" i="5"/>
  <c r="BV230" i="5"/>
  <c r="BU230" i="5"/>
  <c r="BT230" i="5"/>
  <c r="BS230" i="5"/>
  <c r="BR230" i="5"/>
  <c r="BQ230" i="5"/>
  <c r="BP230" i="5"/>
  <c r="BO230" i="5"/>
  <c r="BN230" i="5"/>
  <c r="BM230" i="5"/>
  <c r="BK230" i="5"/>
  <c r="BJ230" i="5"/>
  <c r="BG230" i="5"/>
  <c r="BF230" i="5"/>
  <c r="BE230" i="5"/>
  <c r="BI230" i="5" s="1"/>
  <c r="BL230" i="5" s="1"/>
  <c r="BD230" i="5"/>
  <c r="BC230" i="5"/>
  <c r="BC231" i="5" s="1"/>
  <c r="BA230" i="5"/>
  <c r="AZ230" i="5"/>
  <c r="AX230" i="5"/>
  <c r="AU230" i="5"/>
  <c r="AS230" i="5"/>
  <c r="AQ230" i="5"/>
  <c r="AO230" i="5"/>
  <c r="AM230" i="5"/>
  <c r="AK230" i="5"/>
  <c r="AI230" i="5"/>
  <c r="CE230" i="5" s="1"/>
  <c r="AG230" i="5"/>
  <c r="CC230" i="5" s="1"/>
  <c r="AD230" i="5"/>
  <c r="CB230" i="5" s="1"/>
  <c r="AC230" i="5"/>
  <c r="AB230" i="5"/>
  <c r="AA230" i="5"/>
  <c r="Z230" i="5"/>
  <c r="L34" i="6"/>
  <c r="J34" i="6"/>
  <c r="Q34" i="6"/>
  <c r="P34" i="6"/>
  <c r="H34" i="6"/>
  <c r="V34" i="6"/>
  <c r="S34" i="6"/>
  <c r="R34" i="6"/>
  <c r="AE230" i="5" l="1"/>
  <c r="CE229" i="5"/>
  <c r="CD229" i="5"/>
  <c r="CC229" i="5"/>
  <c r="CB229" i="5"/>
  <c r="CA229" i="5"/>
  <c r="BZ229" i="5"/>
  <c r="BY229" i="5"/>
  <c r="BX229" i="5"/>
  <c r="BW229" i="5"/>
  <c r="BV229" i="5"/>
  <c r="BU229" i="5"/>
  <c r="BT229" i="5"/>
  <c r="BS229" i="5"/>
  <c r="BR229" i="5"/>
  <c r="BQ229" i="5"/>
  <c r="BP229" i="5"/>
  <c r="BO229" i="5"/>
  <c r="BM229" i="5"/>
  <c r="BK229" i="5"/>
  <c r="BN229" i="5" s="1"/>
  <c r="BJ229" i="5"/>
  <c r="BG229" i="5"/>
  <c r="BF229" i="5"/>
  <c r="BE229" i="5"/>
  <c r="BI229" i="5" s="1"/>
  <c r="BL229" i="5" s="1"/>
  <c r="BD229" i="5"/>
  <c r="BC229" i="5"/>
  <c r="BA229" i="5"/>
  <c r="AZ229" i="5"/>
  <c r="AU229" i="5"/>
  <c r="AS229" i="5"/>
  <c r="AQ229" i="5"/>
  <c r="AO229" i="5"/>
  <c r="AM229" i="5"/>
  <c r="AK229" i="5"/>
  <c r="AI229" i="5"/>
  <c r="AG229" i="5"/>
  <c r="P230" i="2"/>
  <c r="AD229" i="5"/>
  <c r="AE229" i="5" s="1"/>
  <c r="AC229" i="5"/>
  <c r="AB229" i="5"/>
  <c r="AA229" i="5"/>
  <c r="AA230" i="2"/>
  <c r="Z230" i="2"/>
  <c r="X230" i="2"/>
  <c r="W230" i="2"/>
  <c r="Z229" i="5"/>
  <c r="AX229" i="5"/>
  <c r="V33" i="6"/>
  <c r="S33" i="6"/>
  <c r="R33" i="6"/>
  <c r="AA229" i="2" l="1"/>
  <c r="Z229" i="2"/>
  <c r="X229" i="2"/>
  <c r="W229" i="2"/>
  <c r="P229" i="2"/>
  <c r="C228" i="5"/>
  <c r="CE228" i="5"/>
  <c r="CD228" i="5"/>
  <c r="CC228" i="5"/>
  <c r="CB228" i="5"/>
  <c r="CA228" i="5"/>
  <c r="BZ228" i="5"/>
  <c r="BY228" i="5"/>
  <c r="BX228" i="5"/>
  <c r="BW228" i="5"/>
  <c r="BV228" i="5"/>
  <c r="BU228" i="5"/>
  <c r="BT228" i="5"/>
  <c r="BS228" i="5"/>
  <c r="BR228" i="5"/>
  <c r="BQ228" i="5"/>
  <c r="BP228" i="5"/>
  <c r="BO228" i="5"/>
  <c r="BL228" i="5"/>
  <c r="BK228" i="5"/>
  <c r="BN228" i="5" s="1"/>
  <c r="BJ228" i="5"/>
  <c r="BM228" i="5" s="1"/>
  <c r="BI228" i="5"/>
  <c r="BG228" i="5"/>
  <c r="BF228" i="5"/>
  <c r="BE228" i="5"/>
  <c r="BD228" i="5"/>
  <c r="BC228" i="5"/>
  <c r="BA228" i="5"/>
  <c r="AZ228" i="5"/>
  <c r="AU228" i="5"/>
  <c r="AS228" i="5"/>
  <c r="AQ228" i="5"/>
  <c r="AO228" i="5"/>
  <c r="AM228" i="5"/>
  <c r="AK228" i="5"/>
  <c r="AI228" i="5"/>
  <c r="AG228" i="5"/>
  <c r="V32" i="6"/>
  <c r="S32" i="6"/>
  <c r="R32" i="6"/>
  <c r="D228" i="5" l="1"/>
  <c r="C229" i="5"/>
  <c r="BH228" i="5"/>
  <c r="AD228" i="5"/>
  <c r="AE228" i="5" s="1"/>
  <c r="AC228" i="5"/>
  <c r="AB228" i="5"/>
  <c r="AA228" i="5"/>
  <c r="Z228" i="5"/>
  <c r="AX228" i="5"/>
  <c r="D229" i="5" l="1"/>
  <c r="C230" i="5"/>
  <c r="BH229" i="5"/>
  <c r="P228" i="2"/>
  <c r="V31" i="6"/>
  <c r="S31" i="6"/>
  <c r="R31" i="6"/>
  <c r="CE227" i="5"/>
  <c r="CD227" i="5"/>
  <c r="CA227" i="5"/>
  <c r="BZ227" i="5"/>
  <c r="BY227" i="5"/>
  <c r="BX227" i="5"/>
  <c r="BW227" i="5"/>
  <c r="BV227" i="5"/>
  <c r="BU227" i="5"/>
  <c r="BT227" i="5"/>
  <c r="BS227" i="5"/>
  <c r="BR227" i="5"/>
  <c r="BQ227" i="5"/>
  <c r="BP227" i="5"/>
  <c r="BO227" i="5"/>
  <c r="BM227" i="5"/>
  <c r="BK227" i="5"/>
  <c r="BN227" i="5" s="1"/>
  <c r="BJ227" i="5"/>
  <c r="BG227" i="5"/>
  <c r="BF227" i="5"/>
  <c r="BE227" i="5"/>
  <c r="BI227" i="5" s="1"/>
  <c r="BL227" i="5" s="1"/>
  <c r="BD227" i="5"/>
  <c r="BC227" i="5"/>
  <c r="BA227" i="5"/>
  <c r="AZ227" i="5"/>
  <c r="AX227" i="5"/>
  <c r="AU227" i="5"/>
  <c r="AS227" i="5"/>
  <c r="AQ227" i="5"/>
  <c r="AO227" i="5"/>
  <c r="AM227" i="5"/>
  <c r="AK227" i="5"/>
  <c r="AI227" i="5"/>
  <c r="AG227" i="5"/>
  <c r="CC227" i="5" s="1"/>
  <c r="AD227" i="5"/>
  <c r="CB227" i="5" s="1"/>
  <c r="AC227" i="5"/>
  <c r="AB227" i="5"/>
  <c r="AA227" i="5"/>
  <c r="C227" i="5"/>
  <c r="D227" i="5" s="1"/>
  <c r="Z227" i="5"/>
  <c r="AA228" i="2"/>
  <c r="Z228" i="2"/>
  <c r="X228" i="2"/>
  <c r="W228" i="2"/>
  <c r="D230" i="5" l="1"/>
  <c r="C231" i="5"/>
  <c r="BH230" i="5"/>
  <c r="AE227" i="5"/>
  <c r="BH227" i="5"/>
  <c r="V30" i="6"/>
  <c r="S30" i="6"/>
  <c r="R30" i="6"/>
  <c r="CD226" i="5"/>
  <c r="CA226" i="5"/>
  <c r="BZ226" i="5"/>
  <c r="BY226" i="5"/>
  <c r="BX226" i="5"/>
  <c r="BW226" i="5"/>
  <c r="BV226" i="5"/>
  <c r="BU226" i="5"/>
  <c r="BT226" i="5"/>
  <c r="BS226" i="5"/>
  <c r="BR226" i="5"/>
  <c r="BQ226" i="5"/>
  <c r="BP226" i="5"/>
  <c r="BO226" i="5"/>
  <c r="BM226" i="5"/>
  <c r="BK226" i="5"/>
  <c r="BN226" i="5" s="1"/>
  <c r="BJ226" i="5"/>
  <c r="BG226" i="5"/>
  <c r="BF226" i="5"/>
  <c r="BE226" i="5"/>
  <c r="BI226" i="5" s="1"/>
  <c r="BL226" i="5" s="1"/>
  <c r="BD226" i="5"/>
  <c r="BC226" i="5"/>
  <c r="BA226" i="5"/>
  <c r="AZ226" i="5"/>
  <c r="AX226" i="5"/>
  <c r="AU226" i="5"/>
  <c r="AS226" i="5"/>
  <c r="AQ226" i="5"/>
  <c r="AO226" i="5"/>
  <c r="AM226" i="5"/>
  <c r="AK226" i="5"/>
  <c r="AI226" i="5"/>
  <c r="CE226" i="5" s="1"/>
  <c r="AG226" i="5"/>
  <c r="CC226" i="5" s="1"/>
  <c r="AD226" i="5"/>
  <c r="CB226" i="5" s="1"/>
  <c r="AC226" i="5"/>
  <c r="AB226" i="5"/>
  <c r="AA226" i="5"/>
  <c r="C226" i="5"/>
  <c r="D226" i="5" s="1"/>
  <c r="Z226" i="5"/>
  <c r="D231" i="5" l="1"/>
  <c r="C232" i="5"/>
  <c r="BH231" i="5"/>
  <c r="BH226" i="5"/>
  <c r="AE226" i="5"/>
  <c r="D232" i="5" l="1"/>
  <c r="BH232" i="5"/>
  <c r="AA227" i="2"/>
  <c r="Z227" i="2"/>
  <c r="X227" i="2"/>
  <c r="W227" i="2"/>
  <c r="P227" i="2"/>
  <c r="V29" i="6" l="1"/>
  <c r="S29" i="6"/>
  <c r="R29" i="6"/>
  <c r="P226" i="2"/>
  <c r="AA226" i="2"/>
  <c r="Z226" i="2"/>
  <c r="X226" i="2"/>
  <c r="W226" i="2"/>
  <c r="CE225" i="5"/>
  <c r="CD225" i="5"/>
  <c r="CA225" i="5"/>
  <c r="BZ225" i="5"/>
  <c r="BY225" i="5"/>
  <c r="BX225" i="5"/>
  <c r="BW225" i="5"/>
  <c r="BV225" i="5"/>
  <c r="BU225" i="5"/>
  <c r="BT225" i="5"/>
  <c r="BS225" i="5"/>
  <c r="BR225" i="5"/>
  <c r="BQ225" i="5"/>
  <c r="BP225" i="5"/>
  <c r="BO225" i="5"/>
  <c r="BK225" i="5"/>
  <c r="BN225" i="5" s="1"/>
  <c r="BJ225" i="5"/>
  <c r="BM225" i="5" s="1"/>
  <c r="BG225" i="5"/>
  <c r="BF225" i="5"/>
  <c r="BD225" i="5"/>
  <c r="BC225" i="5"/>
  <c r="BA225" i="5"/>
  <c r="AZ225" i="5"/>
  <c r="AX225" i="5"/>
  <c r="AU225" i="5"/>
  <c r="AS225" i="5"/>
  <c r="AQ225" i="5"/>
  <c r="AO225" i="5"/>
  <c r="AM225" i="5"/>
  <c r="AK225" i="5"/>
  <c r="AI225" i="5"/>
  <c r="AG225" i="5"/>
  <c r="CC225" i="5" s="1"/>
  <c r="AD225" i="5"/>
  <c r="CB225" i="5" s="1"/>
  <c r="AC225" i="5"/>
  <c r="AB225" i="5"/>
  <c r="AA225" i="5"/>
  <c r="Z225" i="5"/>
  <c r="BE225" i="5" s="1"/>
  <c r="BI225" i="5" s="1"/>
  <c r="BL225" i="5" s="1"/>
  <c r="C225" i="5"/>
  <c r="D225" i="5" s="1"/>
  <c r="AE225" i="5" l="1"/>
  <c r="BH225" i="5"/>
  <c r="V28" i="6"/>
  <c r="S28" i="6"/>
  <c r="R28" i="6"/>
  <c r="CE224" i="5"/>
  <c r="CD224" i="5"/>
  <c r="CC224" i="5"/>
  <c r="CB224" i="5"/>
  <c r="CA224" i="5"/>
  <c r="BZ224" i="5"/>
  <c r="BY224" i="5"/>
  <c r="BX224" i="5"/>
  <c r="BW224" i="5"/>
  <c r="BV224" i="5"/>
  <c r="BU224" i="5"/>
  <c r="BT224" i="5"/>
  <c r="BS224" i="5"/>
  <c r="BR224" i="5"/>
  <c r="BQ224" i="5"/>
  <c r="BP224" i="5"/>
  <c r="BO224" i="5"/>
  <c r="BK224" i="5"/>
  <c r="BN224" i="5" s="1"/>
  <c r="BJ224" i="5"/>
  <c r="BM224" i="5" s="1"/>
  <c r="BI224" i="5"/>
  <c r="BL224" i="5" s="1"/>
  <c r="BH224" i="5"/>
  <c r="BG224" i="5"/>
  <c r="BF224" i="5"/>
  <c r="BE224" i="5"/>
  <c r="BD224" i="5"/>
  <c r="BC224" i="5"/>
  <c r="BA224" i="5"/>
  <c r="AZ224" i="5"/>
  <c r="AU224" i="5"/>
  <c r="AS224" i="5"/>
  <c r="AQ224" i="5"/>
  <c r="AO224" i="5"/>
  <c r="AM224" i="5"/>
  <c r="AK224" i="5"/>
  <c r="AI224" i="5"/>
  <c r="AG224" i="5"/>
  <c r="AD224" i="5"/>
  <c r="AE224" i="5" s="1"/>
  <c r="AC224" i="5"/>
  <c r="AB224" i="5"/>
  <c r="AA224" i="5"/>
  <c r="C224" i="5"/>
  <c r="D224" i="5" s="1"/>
  <c r="Z224" i="5"/>
  <c r="AX224" i="5"/>
  <c r="AA225" i="2"/>
  <c r="Z225" i="2"/>
  <c r="X225" i="2"/>
  <c r="W225" i="2"/>
  <c r="P225" i="2"/>
  <c r="V27" i="6" l="1"/>
  <c r="S27" i="6"/>
  <c r="R27" i="6"/>
  <c r="P224" i="2"/>
  <c r="CD223" i="5"/>
  <c r="CA223" i="5"/>
  <c r="BZ223" i="5"/>
  <c r="BY223" i="5"/>
  <c r="BX223" i="5"/>
  <c r="BW223" i="5"/>
  <c r="BV223" i="5"/>
  <c r="BU223" i="5"/>
  <c r="BT223" i="5"/>
  <c r="BS223" i="5"/>
  <c r="BR223" i="5"/>
  <c r="BQ223" i="5"/>
  <c r="BP223" i="5"/>
  <c r="BO223" i="5"/>
  <c r="BK223" i="5"/>
  <c r="BN223" i="5" s="1"/>
  <c r="BJ223" i="5"/>
  <c r="BM223" i="5" s="1"/>
  <c r="BG223" i="5"/>
  <c r="BF223" i="5"/>
  <c r="BD223" i="5"/>
  <c r="BC223" i="5"/>
  <c r="BA223" i="5"/>
  <c r="AZ223" i="5"/>
  <c r="AX223" i="5"/>
  <c r="AU223" i="5"/>
  <c r="AS223" i="5"/>
  <c r="AQ223" i="5"/>
  <c r="AO223" i="5"/>
  <c r="AM223" i="5"/>
  <c r="AK223" i="5"/>
  <c r="AI223" i="5"/>
  <c r="CE223" i="5" s="1"/>
  <c r="AG223" i="5"/>
  <c r="CC223" i="5" s="1"/>
  <c r="AD223" i="5"/>
  <c r="AE223" i="5" s="1"/>
  <c r="AC223" i="5"/>
  <c r="AB223" i="5"/>
  <c r="AA223" i="5"/>
  <c r="Z223" i="5"/>
  <c r="BE223" i="5" s="1"/>
  <c r="BI223" i="5" s="1"/>
  <c r="BL223" i="5" s="1"/>
  <c r="C223" i="5"/>
  <c r="D223" i="5" s="1"/>
  <c r="AA224" i="2"/>
  <c r="Z224" i="2"/>
  <c r="X224" i="2"/>
  <c r="W224" i="2"/>
  <c r="BH223" i="5" l="1"/>
  <c r="CB223" i="5"/>
  <c r="V26" i="6"/>
  <c r="S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N222" i="5" s="1"/>
  <c r="BJ222" i="5"/>
  <c r="BM222" i="5" s="1"/>
  <c r="BG222" i="5"/>
  <c r="BF222" i="5"/>
  <c r="BE222" i="5"/>
  <c r="BI222" i="5" s="1"/>
  <c r="BL222" i="5" s="1"/>
  <c r="BD222" i="5"/>
  <c r="BC222" i="5"/>
  <c r="BA222" i="5"/>
  <c r="AZ222" i="5"/>
  <c r="AX222" i="5"/>
  <c r="AD222" i="5"/>
  <c r="AE222" i="5" s="1"/>
  <c r="AC222" i="5"/>
  <c r="AB222" i="5"/>
  <c r="AA222" i="5"/>
  <c r="Z222" i="5"/>
  <c r="C222" i="5"/>
  <c r="D222" i="5" s="1"/>
  <c r="BH222" i="5" l="1"/>
  <c r="CB222" i="5"/>
  <c r="V25" i="6"/>
  <c r="S25" i="6"/>
  <c r="R25" i="6"/>
  <c r="CD221" i="5"/>
  <c r="CC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AD221" i="5"/>
  <c r="AC221" i="5"/>
  <c r="AB221" i="5"/>
  <c r="AA221" i="5"/>
  <c r="AA222" i="2"/>
  <c r="Z222" i="2"/>
  <c r="X222" i="2"/>
  <c r="W222" i="2"/>
  <c r="P222" i="2"/>
  <c r="Z221" i="5"/>
  <c r="BE221" i="5" s="1"/>
  <c r="BI221" i="5" s="1"/>
  <c r="BL221" i="5" s="1"/>
  <c r="AX221" i="5"/>
  <c r="CB221" i="5" l="1"/>
  <c r="BA219" i="5"/>
  <c r="BA220" i="5" s="1"/>
  <c r="BA221" i="5" s="1"/>
  <c r="P20" i="6"/>
  <c r="P21" i="6" s="1"/>
  <c r="P22" i="6" s="1"/>
  <c r="P23" i="6" s="1"/>
  <c r="P24" i="6" s="1"/>
  <c r="P25" i="6" s="1"/>
  <c r="P26" i="6" s="1"/>
  <c r="P27" i="6" s="1"/>
  <c r="P28" i="6" s="1"/>
  <c r="P29" i="6" s="1"/>
  <c r="P30" i="6" s="1"/>
  <c r="P31" i="6" s="1"/>
  <c r="P32" i="6" s="1"/>
  <c r="P33" i="6" s="1"/>
  <c r="V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V23" i="6" l="1"/>
  <c r="S23" i="6"/>
  <c r="R23" i="6"/>
  <c r="V22" i="6"/>
  <c r="S22" i="6"/>
  <c r="R22" i="6"/>
  <c r="V21" i="6"/>
  <c r="S21" i="6"/>
  <c r="R21" i="6"/>
  <c r="V20" i="6"/>
  <c r="S20" i="6"/>
  <c r="R20" i="6"/>
  <c r="V19" i="6"/>
  <c r="S19" i="6"/>
  <c r="R19" i="6"/>
  <c r="V18" i="6"/>
  <c r="S18" i="6"/>
  <c r="R18" i="6"/>
  <c r="L18" i="6"/>
  <c r="L19" i="6" s="1"/>
  <c r="L20" i="6" s="1"/>
  <c r="L21" i="6" s="1"/>
  <c r="L22" i="6" s="1"/>
  <c r="L23" i="6" s="1"/>
  <c r="L24" i="6" s="1"/>
  <c r="L25" i="6" s="1"/>
  <c r="L26" i="6" s="1"/>
  <c r="L27" i="6" s="1"/>
  <c r="L28" i="6" s="1"/>
  <c r="L29" i="6" s="1"/>
  <c r="L30" i="6" s="1"/>
  <c r="L31" i="6" s="1"/>
  <c r="L32" i="6" s="1"/>
  <c r="L33" i="6" s="1"/>
  <c r="J18" i="6"/>
  <c r="J19" i="6" s="1"/>
  <c r="J20" i="6" s="1"/>
  <c r="J21" i="6" s="1"/>
  <c r="J22" i="6" s="1"/>
  <c r="J23" i="6" s="1"/>
  <c r="J24" i="6" s="1"/>
  <c r="J25" i="6" s="1"/>
  <c r="J26" i="6" s="1"/>
  <c r="J27" i="6" s="1"/>
  <c r="J28" i="6" s="1"/>
  <c r="J29" i="6" s="1"/>
  <c r="J30" i="6" s="1"/>
  <c r="J31" i="6" s="1"/>
  <c r="J32" i="6" s="1"/>
  <c r="J33" i="6" s="1"/>
  <c r="V17" i="6"/>
  <c r="S17" i="6"/>
  <c r="R17" i="6"/>
  <c r="V16" i="6"/>
  <c r="R16" i="6"/>
  <c r="V10" i="6"/>
  <c r="W7" i="6"/>
  <c r="W8" i="6" s="1"/>
  <c r="W9" i="6" s="1"/>
  <c r="U7" i="6"/>
  <c r="U8" i="6" s="1"/>
  <c r="U9" i="6" s="1"/>
  <c r="U10" i="6" s="1"/>
  <c r="U11" i="6" s="1"/>
  <c r="U12" i="6" s="1"/>
  <c r="U13" i="6" s="1"/>
  <c r="U14" i="6" s="1"/>
  <c r="U15" i="6" s="1"/>
  <c r="U16" i="6" s="1"/>
  <c r="Q5" i="6"/>
  <c r="Q7" i="6" s="1"/>
  <c r="Q8" i="6" s="1"/>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H5" i="6"/>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U17" i="6" l="1"/>
  <c r="U18" i="6" s="1"/>
  <c r="U19" i="6" s="1"/>
  <c r="U20" i="6" s="1"/>
  <c r="U21" i="6" s="1"/>
  <c r="U22" i="6" s="1"/>
  <c r="U23" i="6" s="1"/>
  <c r="U24" i="6" s="1"/>
  <c r="U25" i="6" s="1"/>
  <c r="U26" i="6" s="1"/>
  <c r="U27" i="6" s="1"/>
  <c r="U28" i="6" s="1"/>
  <c r="U29" i="6" s="1"/>
  <c r="U30" i="6" s="1"/>
  <c r="U31" i="6" s="1"/>
  <c r="U32" i="6" s="1"/>
  <c r="U33" i="6" s="1"/>
  <c r="U34" i="6" s="1"/>
  <c r="W10" i="6"/>
  <c r="W11" i="6" s="1"/>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BB237"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39" i="5" l="1"/>
  <c r="AD238"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38" i="5" l="1"/>
  <c r="L238"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BH204" i="5"/>
  <c r="D203" i="5"/>
  <c r="BH203" i="5"/>
  <c r="D202" i="5"/>
  <c r="BH202" i="5"/>
  <c r="D201" i="5"/>
  <c r="BH201" i="5"/>
  <c r="BH200" i="5"/>
  <c r="D200" i="5"/>
  <c r="H122" i="2"/>
  <c r="Y121" i="2"/>
  <c r="AB92" i="2"/>
  <c r="M93" i="2"/>
  <c r="I92" i="2"/>
  <c r="D221" i="5" l="1"/>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AB182" i="2"/>
  <c r="M183" i="2"/>
  <c r="I182" i="2"/>
  <c r="Y232" i="2" l="1"/>
  <c r="AB183" i="2"/>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I231" i="2"/>
  <c r="AB232" i="2" l="1"/>
  <c r="I232" i="2"/>
</calcChain>
</file>

<file path=xl/sharedStrings.xml><?xml version="1.0" encoding="utf-8"?>
<sst xmlns="http://schemas.openxmlformats.org/spreadsheetml/2006/main" count="469" uniqueCount="260">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</sst>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23" fillId="6"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xf numFmtId="0" fontId="3" fillId="2" borderId="87"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国家衛健委発表に基づく感染状況!$W$27:$W$235</c:f>
              <c:numCache>
                <c:formatCode>m"月"d"日"</c:formatCode>
                <c:ptCount val="2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numCache>
            </c:numRef>
          </c:cat>
          <c:val>
            <c:numRef>
              <c:f>国家衛健委発表に基づく感染状況!$X$27:$X$235</c:f>
              <c:numCache>
                <c:formatCode>#,##0_);[Red]\(#,##0\)</c:formatCode>
                <c:ptCount val="20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国家衛健委発表に基づく感染状況!$W$27:$W$235</c:f>
              <c:numCache>
                <c:formatCode>m"月"d"日"</c:formatCode>
                <c:ptCount val="2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numCache>
            </c:numRef>
          </c:cat>
          <c:val>
            <c:numRef>
              <c:f>国家衛健委発表に基づく感染状況!$Y$27:$Y$235</c:f>
              <c:numCache>
                <c:formatCode>General</c:formatCode>
                <c:ptCount val="20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香港マカオ台湾の患者・海外輸入症例・無症状病原体保有者!$AX$169:$AX$234</c:f>
              <c:numCache>
                <c:formatCode>m"月"d"日"</c:formatCode>
                <c:ptCount val="6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numCache>
            </c:numRef>
          </c:cat>
          <c:val>
            <c:numRef>
              <c:f>香港マカオ台湾の患者・海外輸入症例・無症状病原体保有者!$AY$169:$AY$234</c:f>
              <c:numCache>
                <c:formatCode>General</c:formatCode>
                <c:ptCount val="6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香港マカオ台湾の患者・海外輸入症例・無症状病原体保有者!$AX$169:$AX$234</c:f>
              <c:numCache>
                <c:formatCode>m"月"d"日"</c:formatCode>
                <c:ptCount val="6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numCache>
            </c:numRef>
          </c:cat>
          <c:val>
            <c:numRef>
              <c:f>香港マカオ台湾の患者・海外輸入症例・無症状病原体保有者!$BB$169:$BB$234</c:f>
              <c:numCache>
                <c:formatCode>General</c:formatCode>
                <c:ptCount val="6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香港マカオ台湾の患者・海外輸入症例・無症状病原体保有者!$AX$169:$AX$234</c:f>
              <c:numCache>
                <c:formatCode>m"月"d"日"</c:formatCode>
                <c:ptCount val="6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numCache>
            </c:numRef>
          </c:cat>
          <c:val>
            <c:numRef>
              <c:f>香港マカオ台湾の患者・海外輸入症例・無症状病原体保有者!$AZ$169:$AZ$234</c:f>
              <c:numCache>
                <c:formatCode>General</c:formatCode>
                <c:ptCount val="6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香港マカオ台湾の患者・海外輸入症例・無症状病原体保有者!$AX$169:$AX$234</c:f>
              <c:numCache>
                <c:formatCode>m"月"d"日"</c:formatCode>
                <c:ptCount val="6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numCache>
            </c:numRef>
          </c:cat>
          <c:val>
            <c:numRef>
              <c:f>香港マカオ台湾の患者・海外輸入症例・無症状病原体保有者!$BC$169:$BC$234</c:f>
              <c:numCache>
                <c:formatCode>General</c:formatCode>
                <c:ptCount val="6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lineChart>
        <c:grouping val="standard"/>
        <c:varyColors val="0"/>
        <c:ser>
          <c:idx val="0"/>
          <c:order val="0"/>
          <c:tx>
            <c:strRef>
              <c:f>香港マカオ台湾の患者・海外輸入症例・無症状病原体保有者!$CE$28</c:f>
              <c:strCache>
                <c:ptCount val="1"/>
                <c:pt idx="0">
                  <c:v>死者数</c:v>
                </c:pt>
              </c:strCache>
            </c:strRef>
          </c:tx>
          <c:spPr>
            <a:ln w="9525" cap="rnd">
              <a:solidFill>
                <a:srgbClr val="FF0000"/>
              </a:solidFill>
              <a:round/>
            </a:ln>
            <a:effectLst/>
          </c:spPr>
          <c:marker>
            <c:symbol val="none"/>
          </c:marker>
          <c:cat>
            <c:numRef>
              <c:f>香港マカオ台湾の患者・海外輸入症例・無症状病原体保有者!$CD$29:$CD$235</c:f>
              <c:numCache>
                <c:formatCode>m"月"d"日"</c:formatCode>
                <c:ptCount val="2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numCache>
            </c:numRef>
          </c:cat>
          <c:val>
            <c:numRef>
              <c:f>香港マカオ台湾の患者・海外輸入症例・無症状病原体保有者!$CE$29:$CE$235</c:f>
              <c:numCache>
                <c:formatCode>General</c:formatCode>
                <c:ptCount val="20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numCache>
            </c:numRef>
          </c:val>
          <c:smooth val="0"/>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smooth val="0"/>
        <c:axId val="505938496"/>
        <c:axId val="505937184"/>
      </c:line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香港マカオ台湾の患者・海外輸入症例・無症状病原体保有者!$CA$29:$CA$235</c:f>
              <c:numCache>
                <c:formatCode>m"月"d"日"</c:formatCode>
                <c:ptCount val="2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numCache>
            </c:numRef>
          </c:cat>
          <c:val>
            <c:numRef>
              <c:f>香港マカオ台湾の患者・海外輸入症例・無症状病原体保有者!$CB$29:$CB$235</c:f>
              <c:numCache>
                <c:formatCode>General</c:formatCode>
                <c:ptCount val="20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香港マカオ台湾の患者・海外輸入症例・無症状病原体保有者!$CA$29:$CA$235</c:f>
              <c:numCache>
                <c:formatCode>m"月"d"日"</c:formatCode>
                <c:ptCount val="2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numCache>
            </c:numRef>
          </c:cat>
          <c:val>
            <c:numRef>
              <c:f>香港マカオ台湾の患者・海外輸入症例・無症状病原体保有者!$CC$29:$CC$235</c:f>
              <c:numCache>
                <c:formatCode>General</c:formatCode>
                <c:ptCount val="2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9546966468003E-2"/>
          <c:y val="1.8972434145213712E-2"/>
          <c:w val="0.84790257161441118"/>
          <c:h val="0.72657772700692203"/>
        </c:manualLayout>
      </c:layout>
      <c:barChart>
        <c:barDir val="col"/>
        <c:grouping val="clustered"/>
        <c:varyColors val="0"/>
        <c:ser>
          <c:idx val="0"/>
          <c:order val="0"/>
          <c:tx>
            <c:strRef>
              <c:f>新疆の情況!$S$5</c:f>
              <c:strCache>
                <c:ptCount val="1"/>
                <c:pt idx="0">
                  <c:v>確診</c:v>
                </c:pt>
              </c:strCache>
            </c:strRef>
          </c:tx>
          <c:spPr>
            <a:solidFill>
              <a:srgbClr val="FF0000"/>
            </a:solidFill>
            <a:ln w="6350">
              <a:solidFill>
                <a:srgbClr val="FF0000"/>
              </a:solidFill>
            </a:ln>
            <a:effectLst/>
          </c:spPr>
          <c:invertIfNegative val="0"/>
          <c:cat>
            <c:strRef>
              <c:f>新疆の情況!$R$6:$R$38</c:f>
              <c:strCache>
                <c:ptCount val="3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strCache>
            </c:strRef>
          </c:cat>
          <c:val>
            <c:numRef>
              <c:f>新疆の情況!$S$6:$S$38</c:f>
              <c:numCache>
                <c:formatCode>General</c:formatCode>
                <c:ptCount val="33"/>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numCache>
            </c:numRef>
          </c:val>
          <c:extLst>
            <c:ext xmlns:c16="http://schemas.microsoft.com/office/drawing/2014/chart" uri="{C3380CC4-5D6E-409C-BE32-E72D297353CC}">
              <c16:uniqueId val="{00000000-8D0A-4FD4-9DEA-0AC21E57A090}"/>
            </c:ext>
          </c:extLst>
        </c:ser>
        <c:ser>
          <c:idx val="3"/>
          <c:order val="3"/>
          <c:tx>
            <c:strRef>
              <c:f>新疆の情況!$V$5</c:f>
              <c:strCache>
                <c:ptCount val="1"/>
                <c:pt idx="0">
                  <c:v>無症状感染者</c:v>
                </c:pt>
              </c:strCache>
            </c:strRef>
          </c:tx>
          <c:spPr>
            <a:solidFill>
              <a:srgbClr val="0000FF"/>
            </a:solidFill>
            <a:ln>
              <a:noFill/>
            </a:ln>
            <a:effectLst/>
          </c:spPr>
          <c:invertIfNegative val="0"/>
          <c:cat>
            <c:strRef>
              <c:f>新疆の情況!$R$6:$R$38</c:f>
              <c:strCache>
                <c:ptCount val="3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strCache>
            </c:strRef>
          </c:cat>
          <c:val>
            <c:numRef>
              <c:f>新疆の情況!$V$6:$V$38</c:f>
              <c:numCache>
                <c:formatCode>General</c:formatCode>
                <c:ptCount val="33"/>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新疆の情況!$T$5</c:f>
              <c:strCache>
                <c:ptCount val="1"/>
                <c:pt idx="0">
                  <c:v>確診患者累計</c:v>
                </c:pt>
              </c:strCache>
            </c:strRef>
          </c:tx>
          <c:spPr>
            <a:ln w="25400" cap="rnd">
              <a:solidFill>
                <a:srgbClr val="FF0000"/>
              </a:solidFill>
              <a:round/>
            </a:ln>
            <a:effectLst/>
          </c:spPr>
          <c:marker>
            <c:symbol val="none"/>
          </c:marker>
          <c:cat>
            <c:strRef>
              <c:f>新疆の情況!$R$6:$R$38</c:f>
              <c:strCache>
                <c:ptCount val="3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strCache>
            </c:strRef>
          </c:cat>
          <c:val>
            <c:numRef>
              <c:f>新疆の情況!$T$6:$T$38</c:f>
              <c:numCache>
                <c:formatCode>General</c:formatCode>
                <c:ptCount val="33"/>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numCache>
            </c:numRef>
          </c:val>
          <c:smooth val="0"/>
          <c:extLst>
            <c:ext xmlns:c16="http://schemas.microsoft.com/office/drawing/2014/chart" uri="{C3380CC4-5D6E-409C-BE32-E72D297353CC}">
              <c16:uniqueId val="{00000002-8D0A-4FD4-9DEA-0AC21E57A090}"/>
            </c:ext>
          </c:extLst>
        </c:ser>
        <c:ser>
          <c:idx val="2"/>
          <c:order val="2"/>
          <c:tx>
            <c:strRef>
              <c:f>新疆の情況!$U$5</c:f>
              <c:strCache>
                <c:ptCount val="1"/>
                <c:pt idx="0">
                  <c:v>現有確診患者</c:v>
                </c:pt>
              </c:strCache>
            </c:strRef>
          </c:tx>
          <c:spPr>
            <a:ln w="28575" cap="rnd">
              <a:solidFill>
                <a:srgbClr val="FF6600"/>
              </a:solidFill>
              <a:prstDash val="sysDash"/>
              <a:round/>
            </a:ln>
            <a:effectLst/>
          </c:spPr>
          <c:marker>
            <c:symbol val="none"/>
          </c:marker>
          <c:cat>
            <c:strRef>
              <c:f>新疆の情況!$R$6:$R$38</c:f>
              <c:strCache>
                <c:ptCount val="3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strCache>
            </c:strRef>
          </c:cat>
          <c:val>
            <c:numRef>
              <c:f>新疆の情況!$U$6:$U$38</c:f>
              <c:numCache>
                <c:formatCode>General</c:formatCode>
                <c:ptCount val="33"/>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numCache>
            </c:numRef>
          </c:val>
          <c:smooth val="0"/>
          <c:extLst>
            <c:ext xmlns:c16="http://schemas.microsoft.com/office/drawing/2014/chart" uri="{C3380CC4-5D6E-409C-BE32-E72D297353CC}">
              <c16:uniqueId val="{00000003-8D0A-4FD4-9DEA-0AC21E57A090}"/>
            </c:ext>
          </c:extLst>
        </c:ser>
        <c:ser>
          <c:idx val="4"/>
          <c:order val="4"/>
          <c:tx>
            <c:strRef>
              <c:f>新疆の情況!$W$5</c:f>
              <c:strCache>
                <c:ptCount val="1"/>
                <c:pt idx="0">
                  <c:v>現有無症状</c:v>
                </c:pt>
              </c:strCache>
            </c:strRef>
          </c:tx>
          <c:spPr>
            <a:ln w="22225" cap="rnd">
              <a:solidFill>
                <a:srgbClr val="0000FF"/>
              </a:solidFill>
              <a:round/>
            </a:ln>
            <a:effectLst/>
          </c:spPr>
          <c:marker>
            <c:symbol val="none"/>
          </c:marker>
          <c:cat>
            <c:strRef>
              <c:f>新疆の情況!$R$6:$R$38</c:f>
              <c:strCache>
                <c:ptCount val="3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strCache>
            </c:strRef>
          </c:cat>
          <c:val>
            <c:numRef>
              <c:f>新疆の情況!$W$6:$W$38</c:f>
              <c:numCache>
                <c:formatCode>General</c:formatCode>
                <c:ptCount val="33"/>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11786423271973474"/>
          <c:y val="0.2589278044789855"/>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国家衛健委発表に基づく感染状況!$Z$27:$Z$235</c:f>
              <c:numCache>
                <c:formatCode>m"月"d"日"</c:formatCode>
                <c:ptCount val="2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numCache>
            </c:numRef>
          </c:cat>
          <c:val>
            <c:numRef>
              <c:f>国家衛健委発表に基づく感染状況!$AA$27:$AA$235</c:f>
              <c:numCache>
                <c:formatCode>General</c:formatCode>
                <c:ptCount val="20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国家衛健委発表に基づく感染状況!$Z$27:$Z$235</c:f>
              <c:numCache>
                <c:formatCode>m"月"d"日"</c:formatCode>
                <c:ptCount val="20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numCache>
            </c:numRef>
          </c:cat>
          <c:val>
            <c:numRef>
              <c:f>国家衛健委発表に基づく感染状況!$AB$27:$AB$235</c:f>
              <c:numCache>
                <c:formatCode>General</c:formatCode>
                <c:ptCount val="20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香港マカオ台湾の患者・海外輸入症例・無症状病原体保有者!$BE$70:$BE$235</c:f>
              <c:numCache>
                <c:formatCode>m"月"d"日"</c:formatCode>
                <c:ptCount val="16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numCache>
            </c:numRef>
          </c:cat>
          <c:val>
            <c:numRef>
              <c:f>香港マカオ台湾の患者・海外輸入症例・無症状病原体保有者!$BF$70:$BF$235</c:f>
              <c:numCache>
                <c:formatCode>General</c:formatCode>
                <c:ptCount val="16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香港マカオ台湾の患者・海外輸入症例・無症状病原体保有者!$BG$70:$BG$235</c:f>
              <c:numCache>
                <c:formatCode>m"月"d"日"</c:formatCode>
                <c:ptCount val="16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numCache>
            </c:numRef>
          </c:cat>
          <c:val>
            <c:numRef>
              <c:f>香港マカオ台湾の患者・海外輸入症例・無症状病原体保有者!$BH$70:$BH$235</c:f>
              <c:numCache>
                <c:formatCode>General</c:formatCode>
                <c:ptCount val="16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香港マカオ台湾の患者・海外輸入症例・無症状病原体保有者!$BS$29:$BS$235</c:f>
              <c:numCache>
                <c:formatCode>m"月"d"日"</c:formatCode>
                <c:ptCount val="2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numCache>
            </c:numRef>
          </c:cat>
          <c:val>
            <c:numRef>
              <c:f>香港マカオ台湾の患者・海外輸入症例・無症状病原体保有者!$BT$29:$BT$235</c:f>
              <c:numCache>
                <c:formatCode>General</c:formatCode>
                <c:ptCount val="20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香港マカオ台湾の患者・海外輸入症例・無症状病原体保有者!$BS$29:$BS$235</c:f>
              <c:numCache>
                <c:formatCode>m"月"d"日"</c:formatCode>
                <c:ptCount val="2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numCache>
            </c:numRef>
          </c:cat>
          <c:val>
            <c:numRef>
              <c:f>香港マカオ台湾の患者・海外輸入症例・無症状病原体保有者!$BU$29:$BU$235</c:f>
              <c:numCache>
                <c:formatCode>General</c:formatCode>
                <c:ptCount val="2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香港マカオ台湾の患者・海外輸入症例・無症状病原体保有者!$BS$29:$BS$235</c:f>
              <c:numCache>
                <c:formatCode>m"月"d"日"</c:formatCode>
                <c:ptCount val="2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numCache>
            </c:numRef>
          </c:cat>
          <c:val>
            <c:numRef>
              <c:f>香港マカオ台湾の患者・海外輸入症例・無症状病原体保有者!$BV$29:$BV$235</c:f>
              <c:numCache>
                <c:formatCode>General</c:formatCode>
                <c:ptCount val="2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香港マカオ台湾の患者・海外輸入症例・無症状病原体保有者!$BO$29:$BO$235</c:f>
              <c:numCache>
                <c:formatCode>m"月"d"日"</c:formatCode>
                <c:ptCount val="2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numCache>
            </c:numRef>
          </c:cat>
          <c:val>
            <c:numRef>
              <c:f>香港マカオ台湾の患者・海外輸入症例・無症状病原体保有者!$BP$29:$BP$235</c:f>
              <c:numCache>
                <c:formatCode>General</c:formatCode>
                <c:ptCount val="20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香港マカオ台湾の患者・海外輸入症例・無症状病原体保有者!$BO$29:$BO$235</c:f>
              <c:numCache>
                <c:formatCode>m"月"d"日"</c:formatCode>
                <c:ptCount val="2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numCache>
            </c:numRef>
          </c:cat>
          <c:val>
            <c:numRef>
              <c:f>香港マカオ台湾の患者・海外輸入症例・無症状病原体保有者!$BQ$29:$BQ$235</c:f>
              <c:numCache>
                <c:formatCode>General</c:formatCode>
                <c:ptCount val="2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香港マカオ台湾の患者・海外輸入症例・無症状病原体保有者!$BO$29:$BO$235</c:f>
              <c:numCache>
                <c:formatCode>m"月"d"日"</c:formatCode>
                <c:ptCount val="2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numCache>
            </c:numRef>
          </c:cat>
          <c:val>
            <c:numRef>
              <c:f>香港マカオ台湾の患者・海外輸入症例・無症状病原体保有者!$BR$29:$BR$235</c:f>
              <c:numCache>
                <c:formatCode>General</c:formatCode>
                <c:ptCount val="20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7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香港マカオ台湾の患者・海外輸入症例・無症状病原体保有者!$BW$29:$BW$235</c:f>
              <c:numCache>
                <c:formatCode>m"月"d"日"</c:formatCode>
                <c:ptCount val="2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numCache>
            </c:numRef>
          </c:cat>
          <c:val>
            <c:numRef>
              <c:f>香港マカオ台湾の患者・海外輸入症例・無症状病原体保有者!$BX$29:$BX$235</c:f>
              <c:numCache>
                <c:formatCode>General</c:formatCode>
                <c:ptCount val="20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香港マカオ台湾の患者・海外輸入症例・無症状病原体保有者!$BW$29:$BW$235</c:f>
              <c:numCache>
                <c:formatCode>m"月"d"日"</c:formatCode>
                <c:ptCount val="2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numCache>
            </c:numRef>
          </c:cat>
          <c:val>
            <c:numRef>
              <c:f>香港マカオ台湾の患者・海外輸入症例・無症状病原体保有者!$BY$29:$BY$235</c:f>
              <c:numCache>
                <c:formatCode>General</c:formatCode>
                <c:ptCount val="2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香港マカオ台湾の患者・海外輸入症例・無症状病原体保有者!$BW$29:$BW$235</c:f>
              <c:numCache>
                <c:formatCode>m"月"d"日"</c:formatCode>
                <c:ptCount val="2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numCache>
            </c:numRef>
          </c:cat>
          <c:val>
            <c:numRef>
              <c:f>香港マカオ台湾の患者・海外輸入症例・無症状病原体保有者!$BZ$29:$BZ$235</c:f>
              <c:numCache>
                <c:formatCode>General</c:formatCode>
                <c:ptCount val="2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香港マカオ台湾の患者・海外輸入症例・無症状病原体保有者!$BI$97:$BI$234</c:f>
              <c:numCache>
                <c:formatCode>m"月"d"日"</c:formatCode>
                <c:ptCount val="13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numCache>
            </c:numRef>
          </c:cat>
          <c:val>
            <c:numRef>
              <c:f>香港マカオ台湾の患者・海外輸入症例・無症状病原体保有者!$BJ$97:$BJ$234</c:f>
              <c:numCache>
                <c:formatCode>General</c:formatCode>
                <c:ptCount val="13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香港マカオ台湾の患者・海外輸入症例・無症状病原体保有者!$BI$97:$BI$234</c:f>
              <c:numCache>
                <c:formatCode>m"月"d"日"</c:formatCode>
                <c:ptCount val="13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numCache>
            </c:numRef>
          </c:cat>
          <c:val>
            <c:numRef>
              <c:f>香港マカオ台湾の患者・海外輸入症例・無症状病原体保有者!$BK$97:$BK$234</c:f>
              <c:numCache>
                <c:formatCode>General</c:formatCode>
                <c:ptCount val="13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香港マカオ台湾の患者・海外輸入症例・無症状病原体保有者!$BL$97:$BL$234</c:f>
              <c:numCache>
                <c:formatCode>m"月"d"日"</c:formatCode>
                <c:ptCount val="13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numCache>
            </c:numRef>
          </c:cat>
          <c:val>
            <c:numRef>
              <c:f>香港マカオ台湾の患者・海外輸入症例・無症状病原体保有者!$BM$97:$BM$234</c:f>
              <c:numCache>
                <c:formatCode>General</c:formatCode>
                <c:ptCount val="13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香港マカオ台湾の患者・海外輸入症例・無症状病原体保有者!$BL$97:$BL$234</c:f>
              <c:numCache>
                <c:formatCode>m"月"d"日"</c:formatCode>
                <c:ptCount val="13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numCache>
            </c:numRef>
          </c:cat>
          <c:val>
            <c:numRef>
              <c:f>香港マカオ台湾の患者・海外輸入症例・無症状病原体保有者!$BN$97:$BN$234</c:f>
              <c:numCache>
                <c:formatCode>General</c:formatCode>
                <c:ptCount val="13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44"/>
  <sheetViews>
    <sheetView workbookViewId="0">
      <pane xSplit="2" ySplit="5" topLeftCell="C230" activePane="bottomRight" state="frozen"/>
      <selection pane="topRight" activeCell="C1" sqref="C1"/>
      <selection pane="bottomLeft" activeCell="A8" sqref="A8"/>
      <selection pane="bottomRight" activeCell="K233" sqref="K23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3" t="s">
        <v>78</v>
      </c>
      <c r="D1" s="263"/>
      <c r="E1" s="263"/>
      <c r="F1" s="263"/>
      <c r="G1" s="263"/>
      <c r="H1" s="263"/>
      <c r="I1" s="263"/>
      <c r="J1" s="263"/>
      <c r="K1" s="263"/>
      <c r="L1" s="263"/>
      <c r="M1" s="263"/>
      <c r="N1" s="263"/>
      <c r="O1" s="263"/>
      <c r="P1" s="87"/>
      <c r="Q1" s="87"/>
      <c r="R1" s="87"/>
      <c r="S1" s="87"/>
      <c r="T1" s="87"/>
      <c r="U1" s="86">
        <v>44057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0" t="s">
        <v>72</v>
      </c>
      <c r="D4" s="271"/>
      <c r="E4" s="271"/>
      <c r="F4" s="281"/>
      <c r="G4" s="270" t="s">
        <v>68</v>
      </c>
      <c r="H4" s="271"/>
      <c r="I4" s="276" t="s">
        <v>87</v>
      </c>
      <c r="J4" s="272" t="s">
        <v>71</v>
      </c>
      <c r="K4" s="273"/>
      <c r="L4" s="274" t="s">
        <v>70</v>
      </c>
      <c r="M4" s="275"/>
      <c r="N4" s="264" t="s">
        <v>73</v>
      </c>
      <c r="O4" s="265"/>
      <c r="P4" s="278" t="s">
        <v>92</v>
      </c>
      <c r="Q4" s="279"/>
      <c r="R4" s="278" t="s">
        <v>88</v>
      </c>
      <c r="S4" s="279"/>
      <c r="T4" s="280"/>
      <c r="U4" s="266" t="s">
        <v>75</v>
      </c>
    </row>
    <row r="5" spans="2:21" ht="18.5" customHeight="1" thickBot="1" x14ac:dyDescent="0.6">
      <c r="B5" s="63" t="s">
        <v>76</v>
      </c>
      <c r="C5" s="268" t="s">
        <v>69</v>
      </c>
      <c r="D5" s="269"/>
      <c r="E5" s="92" t="s">
        <v>9</v>
      </c>
      <c r="F5" s="71" t="s">
        <v>86</v>
      </c>
      <c r="G5" s="69" t="s">
        <v>69</v>
      </c>
      <c r="H5" s="70" t="s">
        <v>9</v>
      </c>
      <c r="I5" s="277"/>
      <c r="J5" s="69" t="s">
        <v>69</v>
      </c>
      <c r="K5" s="70" t="s">
        <v>74</v>
      </c>
      <c r="L5" s="69" t="s">
        <v>69</v>
      </c>
      <c r="M5" s="70" t="s">
        <v>9</v>
      </c>
      <c r="N5" s="69" t="s">
        <v>69</v>
      </c>
      <c r="O5" s="71" t="s">
        <v>9</v>
      </c>
      <c r="P5" s="88" t="s">
        <v>105</v>
      </c>
      <c r="Q5" s="71" t="s">
        <v>9</v>
      </c>
      <c r="R5" s="119" t="s">
        <v>90</v>
      </c>
      <c r="S5" s="68" t="s">
        <v>91</v>
      </c>
      <c r="T5" s="68" t="s">
        <v>89</v>
      </c>
      <c r="U5" s="267"/>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+H231+G232</f>
        <v>84756</v>
      </c>
      <c r="I232" s="89">
        <f t="shared" ref="I232" si="245">+H232-M232-O232</f>
        <v>724</v>
      </c>
      <c r="J232" s="48">
        <v>1</v>
      </c>
      <c r="K232" s="56">
        <f>+J232+K231</f>
        <v>41</v>
      </c>
      <c r="L232" s="48">
        <v>0</v>
      </c>
      <c r="M232" s="89">
        <f>+L232+M231</f>
        <v>4634</v>
      </c>
      <c r="N232" s="48">
        <v>56</v>
      </c>
      <c r="O232" s="89">
        <f>+N232+O231</f>
        <v>79398</v>
      </c>
      <c r="P232" s="111">
        <f>+Q232-Q231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+H232+G233</f>
        <v>84786</v>
      </c>
      <c r="I233" s="89">
        <f t="shared" ref="I233" si="246">+H233-M233-O233</f>
        <v>690</v>
      </c>
      <c r="J233" s="48">
        <v>-2</v>
      </c>
      <c r="K233" s="56">
        <f>+J233+K232</f>
        <v>39</v>
      </c>
      <c r="L233" s="48">
        <v>0</v>
      </c>
      <c r="M233" s="89">
        <f>+L233+M232</f>
        <v>4634</v>
      </c>
      <c r="N233" s="48">
        <v>64</v>
      </c>
      <c r="O233" s="89">
        <f>+N233+O232</f>
        <v>79462</v>
      </c>
      <c r="P233" s="111">
        <f>+Q233-Q232</f>
        <v>529</v>
      </c>
      <c r="Q233" s="57">
        <v>804180</v>
      </c>
      <c r="R233" s="48">
        <v>1567</v>
      </c>
      <c r="S233" s="118"/>
      <c r="T233" s="57">
        <v>21456</v>
      </c>
      <c r="U233" s="78"/>
      <c r="W233" s="121">
        <f t="shared" ref="W233" si="247">+B233</f>
        <v>44056</v>
      </c>
      <c r="X233" s="122">
        <f t="shared" ref="X233" si="248">+G233</f>
        <v>30</v>
      </c>
      <c r="Y233" s="97">
        <f t="shared" ref="Y233" si="249">+H233</f>
        <v>84786</v>
      </c>
      <c r="Z233" s="123">
        <f t="shared" ref="Z233" si="250">+B233</f>
        <v>44056</v>
      </c>
      <c r="AA233" s="97">
        <f t="shared" ref="AA233" si="251">+L233</f>
        <v>0</v>
      </c>
      <c r="AB233" s="97">
        <f t="shared" ref="AB233" si="252">+M233</f>
        <v>4634</v>
      </c>
    </row>
    <row r="234" spans="2:28" x14ac:dyDescent="0.55000000000000004">
      <c r="B234" s="77"/>
      <c r="C234" s="59"/>
      <c r="D234" s="49"/>
      <c r="E234" s="61"/>
      <c r="F234" s="60"/>
      <c r="G234" s="59"/>
      <c r="H234" s="61"/>
      <c r="I234" s="55"/>
      <c r="J234" s="59"/>
      <c r="K234" s="61"/>
      <c r="L234" s="59"/>
      <c r="M234" s="61"/>
      <c r="N234" s="48"/>
      <c r="O234" s="60"/>
      <c r="P234" s="124"/>
      <c r="Q234" s="60"/>
      <c r="R234" s="48"/>
      <c r="S234" s="60"/>
      <c r="T234" s="60"/>
      <c r="U234" s="78"/>
    </row>
    <row r="235" spans="2:28" ht="9.5" customHeight="1" thickBot="1" x14ac:dyDescent="0.6">
      <c r="B235" s="66"/>
      <c r="C235" s="79"/>
      <c r="D235" s="80"/>
      <c r="E235" s="82"/>
      <c r="F235" s="95"/>
      <c r="G235" s="79"/>
      <c r="H235" s="82"/>
      <c r="I235" s="82"/>
      <c r="J235" s="79"/>
      <c r="K235" s="82"/>
      <c r="L235" s="79"/>
      <c r="M235" s="82"/>
      <c r="N235" s="83"/>
      <c r="O235" s="81"/>
      <c r="P235" s="94"/>
      <c r="Q235" s="95"/>
      <c r="R235" s="120"/>
      <c r="S235" s="95"/>
      <c r="T235" s="95"/>
      <c r="U235" s="67"/>
    </row>
    <row r="237" spans="2:28" ht="13" customHeight="1" x14ac:dyDescent="0.55000000000000004">
      <c r="E237" s="112"/>
      <c r="F237" s="113"/>
      <c r="G237" s="112" t="s">
        <v>80</v>
      </c>
      <c r="H237" s="113"/>
      <c r="I237" s="113"/>
      <c r="J237" s="113"/>
      <c r="U237" s="72"/>
    </row>
    <row r="238" spans="2:28" ht="13" customHeight="1" x14ac:dyDescent="0.55000000000000004">
      <c r="E238" s="112" t="s">
        <v>98</v>
      </c>
      <c r="F238" s="113"/>
      <c r="G238" s="261" t="s">
        <v>79</v>
      </c>
      <c r="H238" s="262"/>
      <c r="I238" s="112" t="s">
        <v>106</v>
      </c>
      <c r="J238" s="113"/>
    </row>
    <row r="239" spans="2:28" ht="13" customHeight="1" x14ac:dyDescent="0.55000000000000004">
      <c r="B239" s="130">
        <v>1</v>
      </c>
      <c r="E239" s="114" t="s">
        <v>108</v>
      </c>
      <c r="F239" s="113"/>
      <c r="G239" s="115"/>
      <c r="H239" s="115"/>
      <c r="I239" s="112" t="s">
        <v>107</v>
      </c>
      <c r="J239" s="113"/>
    </row>
    <row r="240" spans="2:28" ht="18.5" customHeight="1" x14ac:dyDescent="0.55000000000000004">
      <c r="E240" s="112" t="s">
        <v>96</v>
      </c>
      <c r="F240" s="113"/>
      <c r="G240" s="112" t="s">
        <v>97</v>
      </c>
      <c r="H240" s="113"/>
      <c r="I240" s="113"/>
      <c r="J240" s="113"/>
    </row>
    <row r="241" spans="5:10" ht="13" customHeight="1" x14ac:dyDescent="0.55000000000000004">
      <c r="E241" s="112" t="s">
        <v>98</v>
      </c>
      <c r="F241" s="113"/>
      <c r="G241" s="112" t="s">
        <v>99</v>
      </c>
      <c r="H241" s="113"/>
      <c r="I241" s="113"/>
      <c r="J241" s="113"/>
    </row>
    <row r="242" spans="5:10" ht="13" customHeight="1" x14ac:dyDescent="0.55000000000000004">
      <c r="E242" s="112" t="s">
        <v>98</v>
      </c>
      <c r="F242" s="113"/>
      <c r="G242" s="112" t="s">
        <v>100</v>
      </c>
      <c r="H242" s="113"/>
      <c r="I242" s="113"/>
      <c r="J242" s="113"/>
    </row>
    <row r="243" spans="5:10" ht="13" customHeight="1" x14ac:dyDescent="0.55000000000000004">
      <c r="E243" s="112" t="s">
        <v>101</v>
      </c>
      <c r="F243" s="113"/>
      <c r="G243" s="112" t="s">
        <v>102</v>
      </c>
      <c r="H243" s="113"/>
      <c r="I243" s="113"/>
      <c r="J243" s="113"/>
    </row>
    <row r="244" spans="5:10" ht="13" customHeight="1" x14ac:dyDescent="0.55000000000000004">
      <c r="E244" s="112" t="s">
        <v>103</v>
      </c>
      <c r="F244" s="113"/>
      <c r="G244" s="112" t="s">
        <v>104</v>
      </c>
      <c r="H244" s="113"/>
      <c r="I244" s="113"/>
      <c r="J244" s="113"/>
    </row>
  </sheetData>
  <mergeCells count="12">
    <mergeCell ref="G238:H23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39"/>
  <sheetViews>
    <sheetView tabSelected="1" topLeftCell="A5" zoomScale="96" zoomScaleNormal="96" workbookViewId="0">
      <pane xSplit="1" ySplit="3" topLeftCell="B224" activePane="bottomRight" state="frozen"/>
      <selection activeCell="A5" sqref="A5"/>
      <selection pane="topRight" activeCell="B5" sqref="B5"/>
      <selection pane="bottomLeft" activeCell="A8" sqref="A8"/>
      <selection pane="bottomRight" activeCell="S233" sqref="S233"/>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7" t="s">
        <v>130</v>
      </c>
      <c r="C4" s="328"/>
      <c r="D4" s="328"/>
      <c r="E4" s="328"/>
      <c r="F4" s="328"/>
      <c r="G4" s="328"/>
      <c r="H4" s="328"/>
      <c r="I4" s="328"/>
      <c r="J4" s="328"/>
      <c r="K4" s="329"/>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0" t="s">
        <v>76</v>
      </c>
      <c r="B5" s="332" t="s">
        <v>134</v>
      </c>
      <c r="C5" s="330"/>
      <c r="D5" s="330"/>
      <c r="E5" s="330"/>
      <c r="F5" s="333" t="s">
        <v>135</v>
      </c>
      <c r="G5" s="330" t="s">
        <v>131</v>
      </c>
      <c r="H5" s="330"/>
      <c r="I5" s="330"/>
      <c r="J5" s="330" t="s">
        <v>132</v>
      </c>
      <c r="K5" s="331"/>
      <c r="L5" s="319" t="s">
        <v>69</v>
      </c>
      <c r="M5" s="320"/>
      <c r="N5" s="323" t="s">
        <v>9</v>
      </c>
      <c r="O5" s="324"/>
      <c r="P5" s="312" t="s">
        <v>128</v>
      </c>
      <c r="Q5" s="313"/>
      <c r="R5" s="313"/>
      <c r="S5" s="314"/>
      <c r="T5" s="288" t="s">
        <v>88</v>
      </c>
      <c r="U5" s="289"/>
      <c r="V5" s="289"/>
      <c r="W5" s="289"/>
      <c r="X5" s="290"/>
      <c r="Y5" s="131"/>
      <c r="Z5" s="300" t="s">
        <v>76</v>
      </c>
      <c r="AA5" s="302" t="s">
        <v>161</v>
      </c>
      <c r="AB5" s="303"/>
      <c r="AC5" s="304"/>
      <c r="AD5" s="296" t="s">
        <v>142</v>
      </c>
      <c r="AE5" s="297"/>
      <c r="AF5" s="283"/>
      <c r="AG5" s="283"/>
      <c r="AH5" s="283"/>
      <c r="AI5" s="283"/>
      <c r="AJ5" s="298"/>
      <c r="AK5" s="282" t="s">
        <v>143</v>
      </c>
      <c r="AL5" s="283"/>
      <c r="AM5" s="283"/>
      <c r="AN5" s="283"/>
      <c r="AO5" s="283"/>
      <c r="AP5" s="310"/>
      <c r="AQ5" s="282" t="s">
        <v>144</v>
      </c>
      <c r="AR5" s="283"/>
      <c r="AS5" s="283"/>
      <c r="AT5" s="283"/>
      <c r="AU5" s="283"/>
      <c r="AV5" s="284"/>
    </row>
    <row r="6" spans="1:83" ht="18" customHeight="1" x14ac:dyDescent="0.55000000000000004">
      <c r="A6" s="300"/>
      <c r="B6" s="335" t="s">
        <v>148</v>
      </c>
      <c r="C6" s="336"/>
      <c r="D6" s="308" t="s">
        <v>86</v>
      </c>
      <c r="E6" s="337" t="s">
        <v>136</v>
      </c>
      <c r="F6" s="334"/>
      <c r="G6" s="308" t="s">
        <v>133</v>
      </c>
      <c r="H6" s="308" t="s">
        <v>9</v>
      </c>
      <c r="I6" s="308" t="s">
        <v>86</v>
      </c>
      <c r="J6" s="308" t="s">
        <v>133</v>
      </c>
      <c r="K6" s="339" t="s">
        <v>9</v>
      </c>
      <c r="L6" s="321"/>
      <c r="M6" s="322"/>
      <c r="N6" s="325"/>
      <c r="O6" s="326"/>
      <c r="P6" s="315"/>
      <c r="Q6" s="316"/>
      <c r="R6" s="316"/>
      <c r="S6" s="317"/>
      <c r="T6" s="291"/>
      <c r="U6" s="292"/>
      <c r="V6" s="292"/>
      <c r="W6" s="292"/>
      <c r="X6" s="293"/>
      <c r="Y6" s="131"/>
      <c r="Z6" s="300"/>
      <c r="AA6" s="305"/>
      <c r="AB6" s="306"/>
      <c r="AC6" s="307"/>
      <c r="AD6" s="294" t="s">
        <v>141</v>
      </c>
      <c r="AE6" s="295"/>
      <c r="AF6" s="286"/>
      <c r="AG6" s="286" t="s">
        <v>140</v>
      </c>
      <c r="AH6" s="286"/>
      <c r="AI6" s="286" t="s">
        <v>132</v>
      </c>
      <c r="AJ6" s="299"/>
      <c r="AK6" s="285" t="s">
        <v>141</v>
      </c>
      <c r="AL6" s="286"/>
      <c r="AM6" s="286" t="s">
        <v>140</v>
      </c>
      <c r="AN6" s="286"/>
      <c r="AO6" s="286" t="s">
        <v>132</v>
      </c>
      <c r="AP6" s="311"/>
      <c r="AQ6" s="285" t="s">
        <v>141</v>
      </c>
      <c r="AR6" s="286"/>
      <c r="AS6" s="286" t="s">
        <v>140</v>
      </c>
      <c r="AT6" s="286"/>
      <c r="AU6" s="286" t="s">
        <v>132</v>
      </c>
      <c r="AV6" s="287"/>
      <c r="AY6" s="45" t="s">
        <v>178</v>
      </c>
      <c r="AZ6" s="45" t="s">
        <v>179</v>
      </c>
      <c r="BB6" s="45" t="s">
        <v>177</v>
      </c>
      <c r="BC6" t="s">
        <v>180</v>
      </c>
      <c r="BE6" t="s">
        <v>162</v>
      </c>
      <c r="BG6" t="s">
        <v>162</v>
      </c>
      <c r="BI6" t="s">
        <v>164</v>
      </c>
      <c r="BP6" t="s">
        <v>142</v>
      </c>
      <c r="BT6" t="s">
        <v>143</v>
      </c>
      <c r="BX6" t="s">
        <v>144</v>
      </c>
      <c r="CA6" t="s">
        <v>142</v>
      </c>
    </row>
    <row r="7" spans="1:83" ht="36.5" thickBot="1" x14ac:dyDescent="0.6">
      <c r="A7" s="301"/>
      <c r="B7" s="141" t="s">
        <v>133</v>
      </c>
      <c r="C7" s="133" t="s">
        <v>9</v>
      </c>
      <c r="D7" s="309"/>
      <c r="E7" s="338"/>
      <c r="F7" s="309"/>
      <c r="G7" s="309"/>
      <c r="H7" s="309"/>
      <c r="I7" s="309"/>
      <c r="J7" s="309"/>
      <c r="K7" s="340"/>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60" t="s">
        <v>244</v>
      </c>
      <c r="Z7" s="301"/>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18" t="s">
        <v>176</v>
      </c>
      <c r="AY7" s="318"/>
      <c r="AZ7" s="318"/>
      <c r="BA7" s="318"/>
      <c r="BB7" s="318"/>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32"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32"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7">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7">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7">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9">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7">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9">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7">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9">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7">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9">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7">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342">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9">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7">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9">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7">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9">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7">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9">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7">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9">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7">
        <v>60</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c r="B233" s="241"/>
      <c r="C233" s="155"/>
      <c r="D233" s="155"/>
      <c r="E233" s="147"/>
      <c r="F233" s="147"/>
      <c r="G233" s="147"/>
      <c r="H233" s="135"/>
      <c r="I233" s="147"/>
      <c r="J233" s="135"/>
      <c r="K233" s="42"/>
      <c r="L233" s="146"/>
      <c r="M233" s="147"/>
      <c r="N233" s="135"/>
      <c r="O233" s="135"/>
      <c r="P233" s="147"/>
      <c r="Q233" s="147"/>
      <c r="R233" s="135"/>
      <c r="S233" s="135"/>
      <c r="T233" s="147"/>
      <c r="U233" s="147"/>
      <c r="V233" s="135"/>
      <c r="W233" s="42"/>
      <c r="X233" s="148"/>
      <c r="Z233" s="75"/>
      <c r="AA233" s="231"/>
      <c r="AB233" s="231"/>
      <c r="AC233" s="232"/>
      <c r="AD233" s="184"/>
      <c r="AE233" s="244"/>
      <c r="AF233" s="156"/>
      <c r="AG233" s="185"/>
      <c r="AH233" s="156"/>
      <c r="AI233" s="185"/>
      <c r="AJ233" s="186"/>
      <c r="AK233" s="187"/>
      <c r="AL233" s="156"/>
      <c r="AM233" s="185"/>
      <c r="AN233" s="156"/>
      <c r="AO233" s="185"/>
      <c r="AP233" s="188"/>
      <c r="AQ233" s="187"/>
      <c r="AR233" s="156"/>
      <c r="AS233" s="185"/>
      <c r="AT233" s="156"/>
      <c r="AU233" s="185"/>
      <c r="AV233" s="189"/>
      <c r="AW233" s="257"/>
      <c r="AX233" s="238"/>
      <c r="AY233" s="6"/>
      <c r="AZ233" s="239"/>
      <c r="BA233" s="239"/>
      <c r="BB233" s="130"/>
      <c r="BC233" s="27"/>
      <c r="BD233" s="239"/>
      <c r="BE233" s="230"/>
      <c r="BF233" s="132"/>
      <c r="BG233" s="230"/>
      <c r="BH233" s="132"/>
      <c r="BI233" s="1"/>
      <c r="BL233" s="1"/>
      <c r="BO233" s="258"/>
      <c r="BS233" s="258"/>
      <c r="BW233" s="258"/>
      <c r="CA233" s="258"/>
      <c r="CD233" s="258"/>
    </row>
    <row r="234" spans="1:83" ht="18" customHeight="1" x14ac:dyDescent="0.55000000000000004">
      <c r="A234" s="180"/>
      <c r="B234" s="147"/>
      <c r="C234" s="155"/>
      <c r="D234" s="155"/>
      <c r="E234" s="147"/>
      <c r="F234" s="147"/>
      <c r="G234" s="147"/>
      <c r="H234" s="135"/>
      <c r="I234" s="147"/>
      <c r="J234" s="135"/>
      <c r="K234" s="42"/>
      <c r="L234" s="146"/>
      <c r="M234" s="147"/>
      <c r="N234" s="135"/>
      <c r="O234" s="135"/>
      <c r="P234" s="147"/>
      <c r="Q234" s="147"/>
      <c r="R234" s="135"/>
      <c r="S234" s="135"/>
      <c r="T234" s="147"/>
      <c r="U234" s="147"/>
      <c r="V234" s="135"/>
      <c r="W234" s="42"/>
      <c r="X234" s="148"/>
      <c r="Z234" s="75"/>
      <c r="AA234" s="231"/>
      <c r="AB234" s="231"/>
      <c r="AC234" s="232"/>
      <c r="AD234" s="184"/>
      <c r="AE234" s="244"/>
      <c r="AF234" s="156"/>
      <c r="AG234" s="185"/>
      <c r="AH234" s="156"/>
      <c r="AI234" s="185"/>
      <c r="AJ234" s="186"/>
      <c r="AK234" s="187"/>
      <c r="AL234" s="156"/>
      <c r="AM234" s="185"/>
      <c r="AN234" s="156"/>
      <c r="AO234" s="185"/>
      <c r="AP234" s="188"/>
      <c r="AQ234" s="187"/>
      <c r="AR234" s="156"/>
      <c r="AS234" s="185"/>
      <c r="AT234" s="156"/>
      <c r="AU234" s="185"/>
      <c r="AV234" s="189"/>
      <c r="AX234"/>
      <c r="AY234"/>
      <c r="AZ234"/>
      <c r="BB234"/>
      <c r="BP234" s="45"/>
      <c r="BQ234" s="45"/>
      <c r="BR234" s="45"/>
      <c r="BS234" s="45"/>
    </row>
    <row r="235" spans="1:83" ht="7" customHeight="1" thickBot="1" x14ac:dyDescent="0.6">
      <c r="A235" s="66"/>
      <c r="B235" s="146"/>
      <c r="C235" s="155"/>
      <c r="D235" s="147"/>
      <c r="E235" s="147"/>
      <c r="F235" s="147"/>
      <c r="G235" s="147"/>
      <c r="H235" s="135"/>
      <c r="I235" s="147"/>
      <c r="J235" s="135"/>
      <c r="K235" s="148"/>
      <c r="L235" s="146"/>
      <c r="M235" s="147"/>
      <c r="N235" s="135"/>
      <c r="O235" s="135"/>
      <c r="P235" s="147"/>
      <c r="Q235" s="147"/>
      <c r="R235" s="135"/>
      <c r="S235" s="135"/>
      <c r="T235" s="147"/>
      <c r="U235" s="147"/>
      <c r="V235" s="135"/>
      <c r="W235" s="42"/>
      <c r="X235" s="148"/>
      <c r="Z235" s="66"/>
      <c r="AA235" s="64"/>
      <c r="AB235" s="64"/>
      <c r="AC235" s="64"/>
      <c r="AD235" s="184"/>
      <c r="AE235" s="244"/>
      <c r="AF235" s="156"/>
      <c r="AG235" s="185"/>
      <c r="AH235" s="156"/>
      <c r="AI235" s="185"/>
      <c r="AJ235" s="186"/>
      <c r="AK235" s="187"/>
      <c r="AL235" s="156"/>
      <c r="AM235" s="185"/>
      <c r="AN235" s="156"/>
      <c r="AO235" s="185"/>
      <c r="AP235" s="188"/>
      <c r="AQ235" s="187"/>
      <c r="AR235" s="156"/>
      <c r="AS235" s="185"/>
      <c r="AT235" s="156"/>
      <c r="AU235" s="185"/>
      <c r="AV235" s="189"/>
    </row>
    <row r="236" spans="1:83" x14ac:dyDescent="0.55000000000000004">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row>
    <row r="237" spans="1:83" x14ac:dyDescent="0.55000000000000004">
      <c r="BB237" s="45">
        <f>219-172</f>
        <v>47</v>
      </c>
    </row>
    <row r="238" spans="1:83" x14ac:dyDescent="0.55000000000000004">
      <c r="L238">
        <f>SUM(L97:L237)</f>
        <v>3153</v>
      </c>
      <c r="P238">
        <f>SUM(P97:P237)</f>
        <v>536</v>
      </c>
      <c r="AD238">
        <f>SUM(AD188:AD194)</f>
        <v>82</v>
      </c>
    </row>
    <row r="239" spans="1:83" x14ac:dyDescent="0.55000000000000004">
      <c r="A239" s="130"/>
      <c r="Z239" s="130"/>
      <c r="AA239" s="130"/>
      <c r="AB239" s="130"/>
      <c r="AC239" s="130"/>
      <c r="AF239">
        <f>SUM(AD188:AD234)</f>
        <v>3109</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W38"/>
  <sheetViews>
    <sheetView topLeftCell="A2" workbookViewId="0">
      <pane xSplit="2" ySplit="2" topLeftCell="D26" activePane="bottomRight" state="frozen"/>
      <selection activeCell="O24" sqref="O24"/>
      <selection pane="topRight" activeCell="O24" sqref="O24"/>
      <selection pane="bottomLeft" activeCell="O24" sqref="O24"/>
      <selection pane="bottomRight" activeCell="D2" sqref="D1:E1048576"/>
    </sheetView>
  </sheetViews>
  <sheetFormatPr defaultRowHeight="18" x14ac:dyDescent="0.55000000000000004"/>
  <cols>
    <col min="1" max="1" width="2.75" customWidth="1"/>
    <col min="2" max="2" width="1.5" customWidth="1"/>
    <col min="3" max="3" width="81.1640625" bestFit="1" customWidth="1"/>
    <col min="4" max="4" width="22" hidden="1" customWidth="1"/>
    <col min="5" max="5" width="3.1640625" hidden="1" customWidth="1"/>
    <col min="6" max="6" width="7.83203125"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4.58203125" bestFit="1" customWidth="1"/>
    <col min="17" max="17" width="4.83203125" bestFit="1" customWidth="1"/>
    <col min="18" max="18" width="13.75" bestFit="1" customWidth="1"/>
    <col min="19" max="19" width="4.83203125" bestFit="1" customWidth="1"/>
    <col min="20" max="20" width="4.83203125" customWidth="1"/>
    <col min="21" max="21" width="8.5" bestFit="1" customWidth="1"/>
    <col min="22" max="23" width="6.33203125" customWidth="1"/>
  </cols>
  <sheetData>
    <row r="3" spans="1:23" x14ac:dyDescent="0.55000000000000004">
      <c r="G3" s="248" t="s">
        <v>163</v>
      </c>
      <c r="H3" s="248" t="s">
        <v>9</v>
      </c>
      <c r="I3" s="248" t="s">
        <v>73</v>
      </c>
      <c r="J3" s="248" t="s">
        <v>9</v>
      </c>
      <c r="K3" s="248" t="s">
        <v>132</v>
      </c>
      <c r="L3" s="248" t="s">
        <v>9</v>
      </c>
      <c r="M3" s="251" t="s">
        <v>182</v>
      </c>
      <c r="N3" s="251" t="s">
        <v>183</v>
      </c>
      <c r="O3" s="251" t="s">
        <v>233</v>
      </c>
      <c r="P3" s="251"/>
      <c r="Q3" s="251" t="s">
        <v>9</v>
      </c>
      <c r="S3" t="s">
        <v>163</v>
      </c>
      <c r="T3" s="251" t="s">
        <v>253</v>
      </c>
      <c r="U3" t="s">
        <v>248</v>
      </c>
      <c r="V3" t="s">
        <v>182</v>
      </c>
      <c r="W3" t="s">
        <v>249</v>
      </c>
    </row>
    <row r="4" spans="1:23" x14ac:dyDescent="0.55000000000000004">
      <c r="A4">
        <v>1</v>
      </c>
      <c r="C4" t="s">
        <v>184</v>
      </c>
      <c r="D4" t="s">
        <v>185</v>
      </c>
      <c r="E4">
        <v>24</v>
      </c>
      <c r="F4" s="1">
        <v>44026</v>
      </c>
      <c r="H4">
        <v>0</v>
      </c>
      <c r="J4">
        <v>73</v>
      </c>
      <c r="L4">
        <v>3</v>
      </c>
      <c r="Q4">
        <v>0</v>
      </c>
      <c r="R4" s="1"/>
      <c r="U4">
        <v>76</v>
      </c>
    </row>
    <row r="5" spans="1:23"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s="251" t="s">
        <v>254</v>
      </c>
      <c r="U5" t="s">
        <v>255</v>
      </c>
      <c r="V5" t="s">
        <v>189</v>
      </c>
      <c r="W5" t="s">
        <v>249</v>
      </c>
    </row>
    <row r="6" spans="1:23" x14ac:dyDescent="0.55000000000000004">
      <c r="C6" s="130" t="s">
        <v>190</v>
      </c>
      <c r="D6" s="5"/>
      <c r="E6" s="5"/>
      <c r="F6" s="5"/>
      <c r="G6" s="5"/>
      <c r="H6" s="5"/>
      <c r="I6" s="5"/>
      <c r="J6" s="249"/>
      <c r="K6" s="5"/>
      <c r="L6" s="249"/>
      <c r="M6" s="5"/>
      <c r="N6" s="5"/>
      <c r="O6" s="5"/>
      <c r="P6" s="5"/>
      <c r="Q6" s="5"/>
      <c r="R6" s="1">
        <v>44026</v>
      </c>
      <c r="U6">
        <v>0</v>
      </c>
      <c r="W6">
        <v>0</v>
      </c>
    </row>
    <row r="7" spans="1:23" x14ac:dyDescent="0.55000000000000004">
      <c r="A7">
        <v>3</v>
      </c>
      <c r="C7" s="45" t="s">
        <v>191</v>
      </c>
      <c r="D7" t="s">
        <v>192</v>
      </c>
      <c r="E7">
        <v>36</v>
      </c>
      <c r="G7" s="5">
        <v>5</v>
      </c>
      <c r="H7" s="249">
        <f>+H5+G7</f>
        <v>6</v>
      </c>
      <c r="I7" s="5"/>
      <c r="J7" s="249"/>
      <c r="K7" s="5"/>
      <c r="L7" s="249"/>
      <c r="M7" s="5">
        <v>8</v>
      </c>
      <c r="N7" s="5"/>
      <c r="O7" s="5"/>
      <c r="P7" s="5"/>
      <c r="Q7" s="249">
        <f>+Q5+M7</f>
        <v>11</v>
      </c>
      <c r="R7" s="1">
        <v>44027</v>
      </c>
      <c r="S7" s="5">
        <v>1</v>
      </c>
      <c r="T7" s="27">
        <f>+H7</f>
        <v>6</v>
      </c>
      <c r="U7" s="249">
        <f t="shared" ref="U7:U19" si="0">+U6+S7</f>
        <v>1</v>
      </c>
      <c r="V7" s="5">
        <v>3</v>
      </c>
      <c r="W7" s="249">
        <f>+W6+V7</f>
        <v>3</v>
      </c>
    </row>
    <row r="8" spans="1:23" x14ac:dyDescent="0.55000000000000004">
      <c r="A8">
        <v>4</v>
      </c>
      <c r="B8" s="250"/>
      <c r="C8" s="45" t="s">
        <v>193</v>
      </c>
      <c r="D8" t="s">
        <v>194</v>
      </c>
      <c r="E8">
        <v>12</v>
      </c>
      <c r="G8" s="5">
        <v>11</v>
      </c>
      <c r="H8" s="249">
        <f t="shared" ref="H8:H32" si="1">+H7+G8</f>
        <v>17</v>
      </c>
      <c r="I8" s="5"/>
      <c r="J8" s="249"/>
      <c r="K8" s="5"/>
      <c r="L8" s="249"/>
      <c r="M8" s="5">
        <v>0</v>
      </c>
      <c r="N8" s="5"/>
      <c r="O8" s="5"/>
      <c r="P8" s="5"/>
      <c r="Q8" s="249">
        <f t="shared" ref="Q8:Q13" si="2">+Q7+M8</f>
        <v>11</v>
      </c>
      <c r="R8" s="1" t="s">
        <v>195</v>
      </c>
      <c r="S8" s="5">
        <v>5</v>
      </c>
      <c r="T8" s="27">
        <f t="shared" ref="T8:T34" si="3">+H8</f>
        <v>17</v>
      </c>
      <c r="U8" s="249">
        <f t="shared" si="0"/>
        <v>6</v>
      </c>
      <c r="V8" s="5">
        <v>8</v>
      </c>
      <c r="W8" s="249">
        <f t="shared" ref="W8:W13" si="4">+W7+V8</f>
        <v>11</v>
      </c>
    </row>
    <row r="9" spans="1:23" x14ac:dyDescent="0.55000000000000004">
      <c r="A9">
        <v>5</v>
      </c>
      <c r="B9" s="250"/>
      <c r="C9" s="45" t="s">
        <v>196</v>
      </c>
      <c r="D9" t="s">
        <v>197</v>
      </c>
      <c r="E9">
        <v>12</v>
      </c>
      <c r="G9" s="5">
        <v>0</v>
      </c>
      <c r="H9" s="249">
        <f t="shared" si="1"/>
        <v>17</v>
      </c>
      <c r="I9" s="5"/>
      <c r="J9" s="249"/>
      <c r="K9" s="5"/>
      <c r="L9" s="249"/>
      <c r="M9" s="5">
        <v>12</v>
      </c>
      <c r="N9" s="5"/>
      <c r="O9" s="5"/>
      <c r="P9" s="5"/>
      <c r="Q9" s="249">
        <f t="shared" si="2"/>
        <v>23</v>
      </c>
      <c r="R9" s="1" t="s">
        <v>198</v>
      </c>
      <c r="S9" s="5">
        <v>11</v>
      </c>
      <c r="T9" s="27">
        <f t="shared" si="3"/>
        <v>17</v>
      </c>
      <c r="U9" s="249">
        <f t="shared" si="0"/>
        <v>17</v>
      </c>
      <c r="V9" s="5">
        <v>0</v>
      </c>
      <c r="W9" s="249">
        <f t="shared" si="4"/>
        <v>11</v>
      </c>
    </row>
    <row r="10" spans="1:23" x14ac:dyDescent="0.55000000000000004">
      <c r="A10">
        <v>6</v>
      </c>
      <c r="B10" s="250"/>
      <c r="C10" s="45" t="s">
        <v>199</v>
      </c>
      <c r="D10" t="s">
        <v>200</v>
      </c>
      <c r="E10">
        <v>12</v>
      </c>
      <c r="G10" s="5">
        <v>13</v>
      </c>
      <c r="H10" s="249">
        <f t="shared" si="1"/>
        <v>30</v>
      </c>
      <c r="I10" s="5"/>
      <c r="J10" s="249"/>
      <c r="K10" s="5"/>
      <c r="L10" s="249"/>
      <c r="M10" s="5">
        <v>18</v>
      </c>
      <c r="N10" s="5"/>
      <c r="O10" s="5"/>
      <c r="P10" s="5"/>
      <c r="Q10" s="249">
        <f t="shared" si="2"/>
        <v>41</v>
      </c>
      <c r="R10" s="1">
        <v>44030</v>
      </c>
      <c r="S10" s="5">
        <v>13</v>
      </c>
      <c r="T10" s="27">
        <f t="shared" si="3"/>
        <v>30</v>
      </c>
      <c r="U10" s="249">
        <f t="shared" si="0"/>
        <v>30</v>
      </c>
      <c r="V10" s="5">
        <f>12+18</f>
        <v>30</v>
      </c>
      <c r="W10" s="249">
        <f t="shared" si="4"/>
        <v>41</v>
      </c>
    </row>
    <row r="11" spans="1:23" x14ac:dyDescent="0.55000000000000004">
      <c r="A11">
        <v>7</v>
      </c>
      <c r="B11" s="250"/>
      <c r="C11" s="45" t="s">
        <v>201</v>
      </c>
      <c r="D11" t="s">
        <v>202</v>
      </c>
      <c r="E11">
        <v>24</v>
      </c>
      <c r="F11" s="1">
        <v>44031</v>
      </c>
      <c r="G11" s="5">
        <v>17</v>
      </c>
      <c r="H11" s="249">
        <f t="shared" si="1"/>
        <v>47</v>
      </c>
      <c r="I11" s="5"/>
      <c r="J11" s="249"/>
      <c r="K11" s="5"/>
      <c r="L11" s="249"/>
      <c r="M11" s="5">
        <v>9</v>
      </c>
      <c r="N11" s="5"/>
      <c r="O11" s="5"/>
      <c r="P11" s="5"/>
      <c r="Q11" s="249">
        <f t="shared" si="2"/>
        <v>50</v>
      </c>
      <c r="R11" s="1">
        <v>44031</v>
      </c>
      <c r="S11" s="5">
        <v>17</v>
      </c>
      <c r="T11" s="27">
        <f t="shared" si="3"/>
        <v>47</v>
      </c>
      <c r="U11" s="249">
        <f t="shared" si="0"/>
        <v>47</v>
      </c>
      <c r="V11" s="5">
        <v>9</v>
      </c>
      <c r="W11" s="249">
        <f t="shared" si="4"/>
        <v>50</v>
      </c>
    </row>
    <row r="12" spans="1:23" x14ac:dyDescent="0.55000000000000004">
      <c r="A12">
        <v>8</v>
      </c>
      <c r="B12" s="250"/>
      <c r="C12" s="45" t="s">
        <v>203</v>
      </c>
      <c r="D12" t="s">
        <v>204</v>
      </c>
      <c r="E12">
        <v>24</v>
      </c>
      <c r="F12" s="1">
        <v>44032</v>
      </c>
      <c r="G12" s="5">
        <v>8</v>
      </c>
      <c r="H12" s="249">
        <f t="shared" si="1"/>
        <v>55</v>
      </c>
      <c r="I12" s="5"/>
      <c r="J12" s="249"/>
      <c r="K12" s="5"/>
      <c r="L12" s="249"/>
      <c r="M12" s="5">
        <v>5</v>
      </c>
      <c r="N12" s="5"/>
      <c r="O12" s="5"/>
      <c r="P12" s="5"/>
      <c r="Q12" s="249">
        <f t="shared" si="2"/>
        <v>55</v>
      </c>
      <c r="R12" s="1">
        <v>44032</v>
      </c>
      <c r="S12" s="5">
        <v>8</v>
      </c>
      <c r="T12" s="27">
        <f t="shared" si="3"/>
        <v>55</v>
      </c>
      <c r="U12" s="249">
        <f t="shared" si="0"/>
        <v>55</v>
      </c>
      <c r="V12" s="5">
        <v>5</v>
      </c>
      <c r="W12" s="249">
        <f t="shared" si="4"/>
        <v>55</v>
      </c>
    </row>
    <row r="13" spans="1:23" x14ac:dyDescent="0.55000000000000004">
      <c r="A13">
        <v>9</v>
      </c>
      <c r="B13" s="250"/>
      <c r="C13" s="45" t="s">
        <v>205</v>
      </c>
      <c r="D13" t="s">
        <v>206</v>
      </c>
      <c r="E13">
        <v>24</v>
      </c>
      <c r="F13" s="1">
        <v>44033</v>
      </c>
      <c r="G13" s="5">
        <v>9</v>
      </c>
      <c r="H13" s="249">
        <f t="shared" si="1"/>
        <v>64</v>
      </c>
      <c r="I13" s="5"/>
      <c r="J13" s="249"/>
      <c r="K13" s="5"/>
      <c r="L13" s="249"/>
      <c r="M13" s="5">
        <v>14</v>
      </c>
      <c r="N13" s="5"/>
      <c r="O13" s="5"/>
      <c r="P13" s="5"/>
      <c r="Q13" s="249">
        <f t="shared" si="2"/>
        <v>69</v>
      </c>
      <c r="R13" s="1">
        <v>44033</v>
      </c>
      <c r="S13" s="5">
        <v>9</v>
      </c>
      <c r="T13" s="27">
        <f t="shared" si="3"/>
        <v>64</v>
      </c>
      <c r="U13" s="249">
        <f t="shared" si="0"/>
        <v>64</v>
      </c>
      <c r="V13" s="5">
        <v>14</v>
      </c>
      <c r="W13" s="249">
        <f t="shared" si="4"/>
        <v>69</v>
      </c>
    </row>
    <row r="14" spans="1:23" x14ac:dyDescent="0.55000000000000004">
      <c r="A14">
        <v>10</v>
      </c>
      <c r="B14" s="250"/>
      <c r="C14" s="45" t="s">
        <v>207</v>
      </c>
      <c r="D14" t="s">
        <v>208</v>
      </c>
      <c r="E14">
        <v>24</v>
      </c>
      <c r="F14" s="1">
        <v>44034</v>
      </c>
      <c r="G14" s="5">
        <v>18</v>
      </c>
      <c r="H14" s="249">
        <f t="shared" si="1"/>
        <v>82</v>
      </c>
      <c r="I14" s="5"/>
      <c r="J14" s="249"/>
      <c r="K14" s="5"/>
      <c r="L14" s="249"/>
      <c r="M14" s="5">
        <v>24</v>
      </c>
      <c r="N14" s="5">
        <v>16</v>
      </c>
      <c r="O14" s="5"/>
      <c r="P14" s="5"/>
      <c r="Q14" s="249">
        <f t="shared" ref="Q14:Q19" si="5">+Q13+M14-N14</f>
        <v>77</v>
      </c>
      <c r="R14" s="1">
        <v>44034</v>
      </c>
      <c r="S14" s="5">
        <v>18</v>
      </c>
      <c r="T14" s="27">
        <f t="shared" si="3"/>
        <v>82</v>
      </c>
      <c r="U14" s="249">
        <f t="shared" si="0"/>
        <v>82</v>
      </c>
      <c r="V14" s="5">
        <v>24</v>
      </c>
      <c r="W14" s="251">
        <f>+W13+V14-N14</f>
        <v>77</v>
      </c>
    </row>
    <row r="15" spans="1:23" x14ac:dyDescent="0.55000000000000004">
      <c r="A15">
        <v>11</v>
      </c>
      <c r="B15" s="250"/>
      <c r="C15" s="45" t="s">
        <v>209</v>
      </c>
      <c r="D15" t="s">
        <v>210</v>
      </c>
      <c r="E15">
        <v>24</v>
      </c>
      <c r="F15" s="1">
        <v>44035</v>
      </c>
      <c r="G15" s="5">
        <v>13</v>
      </c>
      <c r="H15" s="249">
        <f t="shared" si="1"/>
        <v>95</v>
      </c>
      <c r="I15" s="5"/>
      <c r="J15" s="249"/>
      <c r="K15" s="5"/>
      <c r="L15" s="249"/>
      <c r="M15" s="5">
        <v>19</v>
      </c>
      <c r="N15" s="5">
        <v>11</v>
      </c>
      <c r="O15" s="5"/>
      <c r="P15" s="5"/>
      <c r="Q15" s="249">
        <f t="shared" si="5"/>
        <v>85</v>
      </c>
      <c r="R15" s="1">
        <v>44035</v>
      </c>
      <c r="S15" s="5">
        <v>13</v>
      </c>
      <c r="T15" s="27">
        <f t="shared" si="3"/>
        <v>95</v>
      </c>
      <c r="U15" s="249">
        <f t="shared" si="0"/>
        <v>95</v>
      </c>
      <c r="V15" s="5">
        <v>19</v>
      </c>
      <c r="W15" s="251">
        <f t="shared" ref="W15:W19" si="6">+W14+V15-N15</f>
        <v>85</v>
      </c>
    </row>
    <row r="16" spans="1:23" x14ac:dyDescent="0.55000000000000004">
      <c r="A16">
        <v>12</v>
      </c>
      <c r="B16" s="250"/>
      <c r="C16" s="45" t="s">
        <v>211</v>
      </c>
      <c r="D16" t="s">
        <v>212</v>
      </c>
      <c r="E16">
        <v>24</v>
      </c>
      <c r="F16" s="1">
        <v>44036</v>
      </c>
      <c r="G16" s="5">
        <v>20</v>
      </c>
      <c r="H16" s="249">
        <f t="shared" si="1"/>
        <v>115</v>
      </c>
      <c r="I16" s="5"/>
      <c r="J16" s="249"/>
      <c r="K16" s="5"/>
      <c r="L16" s="249"/>
      <c r="M16" s="5">
        <v>38</v>
      </c>
      <c r="N16" s="5">
        <v>9</v>
      </c>
      <c r="O16" s="5"/>
      <c r="P16" s="5"/>
      <c r="Q16" s="249">
        <f t="shared" si="5"/>
        <v>114</v>
      </c>
      <c r="R16" s="1">
        <f t="shared" ref="R16:R23" si="7">+F16</f>
        <v>44036</v>
      </c>
      <c r="S16" s="5">
        <v>20</v>
      </c>
      <c r="T16" s="27">
        <f t="shared" si="3"/>
        <v>115</v>
      </c>
      <c r="U16" s="249">
        <f t="shared" si="0"/>
        <v>115</v>
      </c>
      <c r="V16" s="5">
        <f>+M16</f>
        <v>38</v>
      </c>
      <c r="W16" s="251">
        <f t="shared" si="6"/>
        <v>114</v>
      </c>
    </row>
    <row r="17" spans="1:23" x14ac:dyDescent="0.55000000000000004">
      <c r="A17">
        <v>13</v>
      </c>
      <c r="B17" s="250"/>
      <c r="C17" s="45" t="s">
        <v>213</v>
      </c>
      <c r="D17" t="s">
        <v>214</v>
      </c>
      <c r="E17">
        <v>24</v>
      </c>
      <c r="F17" s="1">
        <v>44037</v>
      </c>
      <c r="G17" s="5">
        <v>22</v>
      </c>
      <c r="H17" s="252">
        <f>+H16+G17+76</f>
        <v>213</v>
      </c>
      <c r="I17" s="5">
        <v>0</v>
      </c>
      <c r="J17" s="253">
        <v>73</v>
      </c>
      <c r="K17" s="5">
        <v>0</v>
      </c>
      <c r="L17" s="253">
        <v>3</v>
      </c>
      <c r="M17" s="5">
        <v>38</v>
      </c>
      <c r="N17" s="5">
        <v>5</v>
      </c>
      <c r="O17" s="5"/>
      <c r="P17" s="5"/>
      <c r="Q17" s="249">
        <f t="shared" si="5"/>
        <v>147</v>
      </c>
      <c r="R17" s="1">
        <f t="shared" si="7"/>
        <v>44037</v>
      </c>
      <c r="S17" s="5">
        <f t="shared" ref="S17:S23" si="8">+G17</f>
        <v>22</v>
      </c>
      <c r="T17" s="27">
        <f t="shared" si="3"/>
        <v>213</v>
      </c>
      <c r="U17" s="249">
        <f t="shared" si="0"/>
        <v>137</v>
      </c>
      <c r="V17" s="5">
        <f>+M17</f>
        <v>38</v>
      </c>
      <c r="W17" s="251">
        <f t="shared" si="6"/>
        <v>147</v>
      </c>
    </row>
    <row r="18" spans="1:23" x14ac:dyDescent="0.55000000000000004">
      <c r="A18">
        <v>14</v>
      </c>
      <c r="B18" s="250"/>
      <c r="C18" s="45" t="s">
        <v>215</v>
      </c>
      <c r="D18" t="s">
        <v>216</v>
      </c>
      <c r="E18">
        <v>24</v>
      </c>
      <c r="F18" s="1">
        <v>44038</v>
      </c>
      <c r="G18" s="5">
        <v>41</v>
      </c>
      <c r="H18" s="249">
        <f t="shared" si="1"/>
        <v>254</v>
      </c>
      <c r="I18" s="5">
        <v>0</v>
      </c>
      <c r="J18" s="254">
        <f t="shared" ref="J18:J36" si="9">+J17+I18</f>
        <v>73</v>
      </c>
      <c r="K18" s="5">
        <v>0</v>
      </c>
      <c r="L18" s="254">
        <f t="shared" ref="L18:L36" si="10">+L17+K18</f>
        <v>3</v>
      </c>
      <c r="M18" s="5">
        <v>38</v>
      </c>
      <c r="N18" s="5">
        <v>15</v>
      </c>
      <c r="O18" s="5"/>
      <c r="P18" s="5"/>
      <c r="Q18" s="249">
        <f t="shared" si="5"/>
        <v>170</v>
      </c>
      <c r="R18" s="1">
        <f t="shared" si="7"/>
        <v>44038</v>
      </c>
      <c r="S18" s="5">
        <f t="shared" si="8"/>
        <v>41</v>
      </c>
      <c r="T18" s="27">
        <f t="shared" si="3"/>
        <v>254</v>
      </c>
      <c r="U18" s="249">
        <f t="shared" si="0"/>
        <v>178</v>
      </c>
      <c r="V18" s="5">
        <f>+M18</f>
        <v>38</v>
      </c>
      <c r="W18" s="251">
        <f t="shared" si="6"/>
        <v>170</v>
      </c>
    </row>
    <row r="19" spans="1:23" x14ac:dyDescent="0.55000000000000004">
      <c r="A19">
        <v>15</v>
      </c>
      <c r="B19" s="250"/>
      <c r="C19" s="45" t="s">
        <v>217</v>
      </c>
      <c r="D19" t="s">
        <v>218</v>
      </c>
      <c r="E19">
        <v>24</v>
      </c>
      <c r="F19" s="1">
        <v>44039</v>
      </c>
      <c r="G19" s="130">
        <v>57</v>
      </c>
      <c r="H19" s="249">
        <f t="shared" si="1"/>
        <v>311</v>
      </c>
      <c r="I19" s="5"/>
      <c r="J19" s="254">
        <f t="shared" si="9"/>
        <v>73</v>
      </c>
      <c r="K19" s="5"/>
      <c r="L19" s="254">
        <f t="shared" si="10"/>
        <v>3</v>
      </c>
      <c r="M19" s="130">
        <v>13</v>
      </c>
      <c r="N19" s="5">
        <v>18</v>
      </c>
      <c r="O19" s="5"/>
      <c r="P19" s="5"/>
      <c r="Q19" s="255">
        <f t="shared" si="5"/>
        <v>165</v>
      </c>
      <c r="R19" s="1">
        <f t="shared" si="7"/>
        <v>44039</v>
      </c>
      <c r="S19" s="5">
        <f t="shared" si="8"/>
        <v>57</v>
      </c>
      <c r="T19" s="27">
        <f t="shared" si="3"/>
        <v>311</v>
      </c>
      <c r="U19" s="249">
        <f t="shared" si="0"/>
        <v>235</v>
      </c>
      <c r="V19" s="5">
        <f>+M19</f>
        <v>13</v>
      </c>
      <c r="W19" s="251">
        <f t="shared" si="6"/>
        <v>165</v>
      </c>
    </row>
    <row r="20" spans="1:23" x14ac:dyDescent="0.55000000000000004">
      <c r="A20">
        <v>16</v>
      </c>
      <c r="B20" s="250"/>
      <c r="C20" s="45" t="s">
        <v>219</v>
      </c>
      <c r="D20" t="s">
        <v>220</v>
      </c>
      <c r="E20">
        <v>24</v>
      </c>
      <c r="F20" s="1">
        <v>44040</v>
      </c>
      <c r="G20" s="130">
        <v>89</v>
      </c>
      <c r="H20" s="249">
        <f t="shared" si="1"/>
        <v>400</v>
      </c>
      <c r="I20" s="6">
        <v>2</v>
      </c>
      <c r="J20" s="254">
        <f t="shared" si="9"/>
        <v>75</v>
      </c>
      <c r="K20" s="5"/>
      <c r="L20" s="254">
        <f t="shared" si="10"/>
        <v>3</v>
      </c>
      <c r="M20" s="130">
        <v>15</v>
      </c>
      <c r="N20" s="5">
        <v>43</v>
      </c>
      <c r="O20" s="6">
        <v>4</v>
      </c>
      <c r="P20" s="256">
        <f>+O20+1</f>
        <v>5</v>
      </c>
      <c r="Q20" s="255">
        <f t="shared" ref="Q20:Q25" si="11">+Q19+M20-N20-O20</f>
        <v>133</v>
      </c>
      <c r="R20" s="1">
        <f t="shared" si="7"/>
        <v>44040</v>
      </c>
      <c r="S20" s="5">
        <f t="shared" si="8"/>
        <v>89</v>
      </c>
      <c r="T20" s="27">
        <f t="shared" si="3"/>
        <v>400</v>
      </c>
      <c r="U20" s="249">
        <f>+U19+S20-I20</f>
        <v>322</v>
      </c>
      <c r="V20" s="5">
        <f t="shared" ref="V20:V23" si="12">+M20</f>
        <v>15</v>
      </c>
      <c r="W20" s="251">
        <f t="shared" ref="W20:W25" si="13">+W19+V20-N20-O20</f>
        <v>133</v>
      </c>
    </row>
    <row r="21" spans="1:23" x14ac:dyDescent="0.55000000000000004">
      <c r="A21">
        <v>17</v>
      </c>
      <c r="B21" s="250"/>
      <c r="C21" s="45" t="s">
        <v>221</v>
      </c>
      <c r="D21" t="s">
        <v>222</v>
      </c>
      <c r="E21">
        <v>24</v>
      </c>
      <c r="F21" s="1">
        <v>44041</v>
      </c>
      <c r="G21" s="130">
        <v>96</v>
      </c>
      <c r="H21" s="249">
        <f t="shared" si="1"/>
        <v>496</v>
      </c>
      <c r="I21" s="6">
        <v>4</v>
      </c>
      <c r="J21" s="254">
        <f t="shared" si="9"/>
        <v>79</v>
      </c>
      <c r="K21" s="5"/>
      <c r="L21" s="254">
        <f t="shared" si="10"/>
        <v>3</v>
      </c>
      <c r="M21" s="130">
        <v>18</v>
      </c>
      <c r="N21" s="5">
        <v>8</v>
      </c>
      <c r="O21" s="6"/>
      <c r="P21" s="256">
        <f>+P20+O21</f>
        <v>5</v>
      </c>
      <c r="Q21" s="255">
        <f t="shared" si="11"/>
        <v>143</v>
      </c>
      <c r="R21" s="1">
        <f t="shared" si="7"/>
        <v>44041</v>
      </c>
      <c r="S21" s="5">
        <f t="shared" si="8"/>
        <v>96</v>
      </c>
      <c r="T21" s="27">
        <f t="shared" si="3"/>
        <v>496</v>
      </c>
      <c r="U21" s="249">
        <f>+U20+S21-I21</f>
        <v>414</v>
      </c>
      <c r="V21" s="5">
        <f t="shared" si="12"/>
        <v>18</v>
      </c>
      <c r="W21" s="251">
        <f t="shared" si="13"/>
        <v>143</v>
      </c>
    </row>
    <row r="22" spans="1:23" x14ac:dyDescent="0.55000000000000004">
      <c r="A22">
        <v>18</v>
      </c>
      <c r="B22" s="250"/>
      <c r="C22" s="45" t="s">
        <v>226</v>
      </c>
      <c r="D22" t="s">
        <v>223</v>
      </c>
      <c r="E22">
        <v>24</v>
      </c>
      <c r="F22" s="1">
        <v>44042</v>
      </c>
      <c r="G22" s="130">
        <v>112</v>
      </c>
      <c r="H22" s="249">
        <f t="shared" si="1"/>
        <v>608</v>
      </c>
      <c r="I22" s="130">
        <v>3</v>
      </c>
      <c r="J22" s="254">
        <f t="shared" si="9"/>
        <v>82</v>
      </c>
      <c r="K22" s="5"/>
      <c r="L22" s="254">
        <f t="shared" si="10"/>
        <v>3</v>
      </c>
      <c r="M22" s="130">
        <v>0</v>
      </c>
      <c r="N22" s="5">
        <v>30</v>
      </c>
      <c r="O22" s="6">
        <v>5</v>
      </c>
      <c r="P22" s="256">
        <f t="shared" ref="P22:P25" si="14">+P21+O22</f>
        <v>10</v>
      </c>
      <c r="Q22" s="255">
        <f t="shared" si="11"/>
        <v>108</v>
      </c>
      <c r="R22" s="1">
        <f t="shared" si="7"/>
        <v>44042</v>
      </c>
      <c r="S22" s="5">
        <f t="shared" si="8"/>
        <v>112</v>
      </c>
      <c r="T22" s="27">
        <f t="shared" si="3"/>
        <v>608</v>
      </c>
      <c r="U22" s="249">
        <f>+U21+S22-I22</f>
        <v>523</v>
      </c>
      <c r="V22" s="5">
        <f t="shared" si="12"/>
        <v>0</v>
      </c>
      <c r="W22" s="251">
        <f t="shared" si="13"/>
        <v>108</v>
      </c>
    </row>
    <row r="23" spans="1:23" x14ac:dyDescent="0.55000000000000004">
      <c r="A23">
        <v>19</v>
      </c>
      <c r="B23" s="250"/>
      <c r="C23" s="45" t="s">
        <v>227</v>
      </c>
      <c r="D23" t="s">
        <v>224</v>
      </c>
      <c r="E23">
        <v>24</v>
      </c>
      <c r="F23" s="1">
        <v>44043</v>
      </c>
      <c r="G23" s="130">
        <v>31</v>
      </c>
      <c r="H23" s="249">
        <f t="shared" si="1"/>
        <v>639</v>
      </c>
      <c r="I23" s="130">
        <v>7</v>
      </c>
      <c r="J23" s="254">
        <f t="shared" si="9"/>
        <v>89</v>
      </c>
      <c r="K23" s="5"/>
      <c r="L23" s="254">
        <f t="shared" si="10"/>
        <v>3</v>
      </c>
      <c r="M23" s="130">
        <v>8</v>
      </c>
      <c r="N23" s="5"/>
      <c r="O23" s="6">
        <v>7</v>
      </c>
      <c r="P23" s="256">
        <f t="shared" si="14"/>
        <v>17</v>
      </c>
      <c r="Q23" s="255">
        <f t="shared" si="11"/>
        <v>109</v>
      </c>
      <c r="R23" s="1">
        <f t="shared" si="7"/>
        <v>44043</v>
      </c>
      <c r="S23" s="5">
        <f t="shared" si="8"/>
        <v>31</v>
      </c>
      <c r="T23" s="27">
        <f t="shared" si="3"/>
        <v>639</v>
      </c>
      <c r="U23" s="249">
        <f>+U22+S23-I23</f>
        <v>547</v>
      </c>
      <c r="V23" s="5">
        <f t="shared" si="12"/>
        <v>8</v>
      </c>
      <c r="W23" s="251">
        <f t="shared" si="13"/>
        <v>109</v>
      </c>
    </row>
    <row r="24" spans="1:23" x14ac:dyDescent="0.55000000000000004">
      <c r="A24">
        <v>20</v>
      </c>
      <c r="B24" s="250"/>
      <c r="C24" s="45" t="s">
        <v>228</v>
      </c>
      <c r="D24" t="s">
        <v>225</v>
      </c>
      <c r="E24">
        <v>24</v>
      </c>
      <c r="F24" s="1">
        <v>44044</v>
      </c>
      <c r="G24" s="130">
        <v>30</v>
      </c>
      <c r="H24" s="249">
        <f t="shared" si="1"/>
        <v>669</v>
      </c>
      <c r="I24" s="130">
        <v>7</v>
      </c>
      <c r="J24" s="254">
        <f t="shared" si="9"/>
        <v>96</v>
      </c>
      <c r="K24" s="5"/>
      <c r="L24" s="254">
        <f t="shared" si="10"/>
        <v>3</v>
      </c>
      <c r="M24" s="130">
        <v>9</v>
      </c>
      <c r="N24" s="5"/>
      <c r="O24" s="6">
        <v>6</v>
      </c>
      <c r="P24" s="240">
        <f t="shared" si="14"/>
        <v>23</v>
      </c>
      <c r="Q24" s="255">
        <f t="shared" si="11"/>
        <v>112</v>
      </c>
      <c r="R24" s="1">
        <f t="shared" ref="R24" si="15">+F24</f>
        <v>44044</v>
      </c>
      <c r="S24" s="5">
        <f t="shared" ref="S24" si="16">+G24</f>
        <v>30</v>
      </c>
      <c r="T24" s="27">
        <f t="shared" si="3"/>
        <v>669</v>
      </c>
      <c r="U24" s="249">
        <f>+U23+S24-I24-1</f>
        <v>569</v>
      </c>
      <c r="V24" s="5">
        <f t="shared" ref="V24" si="17">+M24</f>
        <v>9</v>
      </c>
      <c r="W24" s="251">
        <f t="shared" si="13"/>
        <v>112</v>
      </c>
    </row>
    <row r="25" spans="1:23" x14ac:dyDescent="0.55000000000000004">
      <c r="A25">
        <v>21</v>
      </c>
      <c r="B25" s="250"/>
      <c r="C25" s="45" t="s">
        <v>229</v>
      </c>
      <c r="D25" t="s">
        <v>230</v>
      </c>
      <c r="E25">
        <v>24</v>
      </c>
      <c r="F25" s="1">
        <v>44045</v>
      </c>
      <c r="G25" s="130">
        <v>28</v>
      </c>
      <c r="H25" s="249">
        <f t="shared" si="1"/>
        <v>697</v>
      </c>
      <c r="I25" s="130">
        <v>7</v>
      </c>
      <c r="J25" s="254">
        <f t="shared" si="9"/>
        <v>103</v>
      </c>
      <c r="K25" s="5"/>
      <c r="L25" s="254">
        <f t="shared" si="10"/>
        <v>3</v>
      </c>
      <c r="M25" s="130">
        <v>8</v>
      </c>
      <c r="N25" s="5"/>
      <c r="O25" s="6">
        <v>4</v>
      </c>
      <c r="P25" s="240">
        <f t="shared" si="14"/>
        <v>27</v>
      </c>
      <c r="Q25" s="255">
        <f t="shared" si="11"/>
        <v>116</v>
      </c>
      <c r="R25" s="1">
        <f t="shared" ref="R25:R26" si="18">+F25</f>
        <v>44045</v>
      </c>
      <c r="S25" s="5">
        <f t="shared" ref="S25" si="19">+G25</f>
        <v>28</v>
      </c>
      <c r="T25" s="27">
        <f t="shared" si="3"/>
        <v>697</v>
      </c>
      <c r="U25" s="249">
        <f t="shared" ref="U25:U30" si="20">+U24+S25-I25</f>
        <v>590</v>
      </c>
      <c r="V25" s="5">
        <f t="shared" ref="V25" si="21">+M25</f>
        <v>8</v>
      </c>
      <c r="W25" s="251">
        <f t="shared" si="13"/>
        <v>116</v>
      </c>
    </row>
    <row r="26" spans="1:23" x14ac:dyDescent="0.55000000000000004">
      <c r="A26">
        <v>22</v>
      </c>
      <c r="B26" s="250"/>
      <c r="C26" s="45" t="s">
        <v>231</v>
      </c>
      <c r="D26" t="s">
        <v>232</v>
      </c>
      <c r="E26">
        <v>24</v>
      </c>
      <c r="F26" s="1">
        <v>44046</v>
      </c>
      <c r="G26" s="130">
        <v>28</v>
      </c>
      <c r="H26" s="249">
        <f t="shared" si="1"/>
        <v>725</v>
      </c>
      <c r="I26" s="130">
        <v>12</v>
      </c>
      <c r="J26" s="254">
        <f t="shared" si="9"/>
        <v>115</v>
      </c>
      <c r="K26" s="5"/>
      <c r="L26" s="254">
        <f t="shared" si="10"/>
        <v>3</v>
      </c>
      <c r="M26" s="130">
        <v>9</v>
      </c>
      <c r="N26" s="5"/>
      <c r="O26" s="6">
        <v>11</v>
      </c>
      <c r="P26" s="240">
        <f t="shared" ref="P26:P27" si="22">+P25+O26</f>
        <v>38</v>
      </c>
      <c r="Q26" s="255">
        <f t="shared" ref="Q26:Q27" si="23">+Q25+M26-N26-O26</f>
        <v>114</v>
      </c>
      <c r="R26" s="1">
        <f t="shared" si="18"/>
        <v>44046</v>
      </c>
      <c r="S26" s="5">
        <f t="shared" ref="S26" si="24">+G26</f>
        <v>28</v>
      </c>
      <c r="T26" s="27">
        <f t="shared" si="3"/>
        <v>725</v>
      </c>
      <c r="U26" s="249">
        <f t="shared" si="20"/>
        <v>606</v>
      </c>
      <c r="V26" s="5">
        <f t="shared" ref="V26" si="25">+M26</f>
        <v>9</v>
      </c>
      <c r="W26" s="251">
        <f t="shared" ref="W26" si="26">+W25+V26-N26-O26</f>
        <v>114</v>
      </c>
    </row>
    <row r="27" spans="1:23" x14ac:dyDescent="0.55000000000000004">
      <c r="A27">
        <v>23</v>
      </c>
      <c r="B27" s="250"/>
      <c r="C27" s="45" t="s">
        <v>234</v>
      </c>
      <c r="D27" t="s">
        <v>235</v>
      </c>
      <c r="E27">
        <v>24</v>
      </c>
      <c r="F27" s="1">
        <v>44047</v>
      </c>
      <c r="G27" s="130">
        <v>22</v>
      </c>
      <c r="H27" s="249">
        <f t="shared" si="1"/>
        <v>747</v>
      </c>
      <c r="I27" s="130">
        <v>10</v>
      </c>
      <c r="J27" s="254">
        <f t="shared" si="9"/>
        <v>125</v>
      </c>
      <c r="K27" s="5"/>
      <c r="L27" s="254">
        <f t="shared" si="10"/>
        <v>3</v>
      </c>
      <c r="M27" s="130">
        <v>13</v>
      </c>
      <c r="N27" s="5"/>
      <c r="O27" s="6">
        <v>5</v>
      </c>
      <c r="P27" s="240">
        <f t="shared" si="22"/>
        <v>43</v>
      </c>
      <c r="Q27" s="255">
        <f t="shared" si="23"/>
        <v>122</v>
      </c>
      <c r="R27" s="1">
        <f t="shared" ref="R27" si="27">+F27</f>
        <v>44047</v>
      </c>
      <c r="S27" s="5">
        <f t="shared" ref="S27" si="28">+G27</f>
        <v>22</v>
      </c>
      <c r="T27" s="27">
        <f t="shared" si="3"/>
        <v>747</v>
      </c>
      <c r="U27" s="249">
        <f t="shared" si="20"/>
        <v>618</v>
      </c>
      <c r="V27" s="5">
        <f t="shared" ref="V27" si="29">+M27</f>
        <v>13</v>
      </c>
      <c r="W27" s="251">
        <f t="shared" ref="W27" si="30">+W26+V27-N27-O27</f>
        <v>122</v>
      </c>
    </row>
    <row r="28" spans="1:23" x14ac:dyDescent="0.55000000000000004">
      <c r="A28">
        <v>24</v>
      </c>
      <c r="B28" s="250"/>
      <c r="C28" s="45" t="s">
        <v>239</v>
      </c>
      <c r="D28" t="s">
        <v>236</v>
      </c>
      <c r="E28">
        <v>24</v>
      </c>
      <c r="F28" s="1">
        <v>44048</v>
      </c>
      <c r="G28" s="130">
        <v>27</v>
      </c>
      <c r="H28" s="249">
        <f t="shared" si="1"/>
        <v>774</v>
      </c>
      <c r="I28" s="130">
        <v>8</v>
      </c>
      <c r="J28" s="254">
        <f t="shared" si="9"/>
        <v>133</v>
      </c>
      <c r="K28" s="5"/>
      <c r="L28" s="254">
        <f t="shared" si="10"/>
        <v>3</v>
      </c>
      <c r="M28" s="130">
        <v>12</v>
      </c>
      <c r="N28" s="5"/>
      <c r="O28" s="6">
        <v>4</v>
      </c>
      <c r="P28" s="240">
        <f t="shared" ref="P28" si="31">+P27+O28</f>
        <v>47</v>
      </c>
      <c r="Q28" s="255">
        <f t="shared" ref="Q28" si="32">+Q27+M28-N28-O28</f>
        <v>130</v>
      </c>
      <c r="R28" s="1">
        <f t="shared" ref="R28" si="33">+F28</f>
        <v>44048</v>
      </c>
      <c r="S28" s="5">
        <f t="shared" ref="S28" si="34">+G28</f>
        <v>27</v>
      </c>
      <c r="T28" s="27">
        <f t="shared" si="3"/>
        <v>774</v>
      </c>
      <c r="U28" s="249">
        <f t="shared" si="20"/>
        <v>637</v>
      </c>
      <c r="V28" s="5">
        <f t="shared" ref="V28" si="35">+M28</f>
        <v>12</v>
      </c>
      <c r="W28" s="251">
        <f t="shared" ref="W28" si="36">+W27+V28-N28-O28</f>
        <v>130</v>
      </c>
    </row>
    <row r="29" spans="1:23" x14ac:dyDescent="0.55000000000000004">
      <c r="A29">
        <v>25</v>
      </c>
      <c r="B29" s="250"/>
      <c r="C29" s="45" t="s">
        <v>238</v>
      </c>
      <c r="D29" t="s">
        <v>237</v>
      </c>
      <c r="E29">
        <v>24</v>
      </c>
      <c r="F29" s="1">
        <v>44049</v>
      </c>
      <c r="G29" s="130">
        <v>26</v>
      </c>
      <c r="H29" s="249">
        <f t="shared" si="1"/>
        <v>800</v>
      </c>
      <c r="I29" s="130">
        <v>20</v>
      </c>
      <c r="J29" s="254">
        <f t="shared" si="9"/>
        <v>153</v>
      </c>
      <c r="K29" s="5"/>
      <c r="L29" s="254">
        <f t="shared" si="10"/>
        <v>3</v>
      </c>
      <c r="M29" s="130">
        <v>10</v>
      </c>
      <c r="N29" s="5"/>
      <c r="O29" s="6">
        <v>12</v>
      </c>
      <c r="P29" s="240">
        <f t="shared" ref="P29" si="37">+P28+O29</f>
        <v>59</v>
      </c>
      <c r="Q29" s="255">
        <f t="shared" ref="Q29" si="38">+Q28+M29-N29-O29</f>
        <v>128</v>
      </c>
      <c r="R29" s="1">
        <f t="shared" ref="R29" si="39">+F29</f>
        <v>44049</v>
      </c>
      <c r="S29" s="5">
        <f t="shared" ref="S29" si="40">+G29</f>
        <v>26</v>
      </c>
      <c r="T29" s="27">
        <f t="shared" si="3"/>
        <v>800</v>
      </c>
      <c r="U29" s="249">
        <f t="shared" si="20"/>
        <v>643</v>
      </c>
      <c r="V29" s="5">
        <f t="shared" ref="V29" si="41">+M29</f>
        <v>10</v>
      </c>
      <c r="W29" s="251">
        <f t="shared" ref="W29" si="42">+W28+V29-N29-O29</f>
        <v>128</v>
      </c>
    </row>
    <row r="30" spans="1:23" x14ac:dyDescent="0.55000000000000004">
      <c r="A30">
        <v>26</v>
      </c>
      <c r="B30" s="250"/>
      <c r="C30" s="45" t="s">
        <v>240</v>
      </c>
      <c r="D30" t="s">
        <v>241</v>
      </c>
      <c r="E30">
        <v>24</v>
      </c>
      <c r="F30" s="1">
        <v>44050</v>
      </c>
      <c r="G30" s="130">
        <v>25</v>
      </c>
      <c r="H30" s="249">
        <f t="shared" si="1"/>
        <v>825</v>
      </c>
      <c r="I30" s="130">
        <v>28</v>
      </c>
      <c r="J30" s="254">
        <f t="shared" si="9"/>
        <v>181</v>
      </c>
      <c r="K30" s="5"/>
      <c r="L30" s="254">
        <f t="shared" si="10"/>
        <v>3</v>
      </c>
      <c r="M30" s="130">
        <v>8</v>
      </c>
      <c r="N30" s="5"/>
      <c r="O30" s="6">
        <v>9</v>
      </c>
      <c r="P30" s="240">
        <f t="shared" ref="P30" si="43">+P29+O30</f>
        <v>68</v>
      </c>
      <c r="Q30" s="255">
        <f t="shared" ref="Q30" si="44">+Q29+M30-N30-O30</f>
        <v>127</v>
      </c>
      <c r="R30" s="1">
        <f t="shared" ref="R30" si="45">+F30</f>
        <v>44050</v>
      </c>
      <c r="S30" s="5">
        <f t="shared" ref="S30" si="46">+G30</f>
        <v>25</v>
      </c>
      <c r="T30" s="27">
        <f t="shared" si="3"/>
        <v>825</v>
      </c>
      <c r="U30" s="249">
        <f t="shared" si="20"/>
        <v>640</v>
      </c>
      <c r="V30" s="5">
        <f t="shared" ref="V30" si="47">+M30</f>
        <v>8</v>
      </c>
      <c r="W30" s="251">
        <f t="shared" ref="W30" si="48">+W29+V30-N30-O30</f>
        <v>127</v>
      </c>
    </row>
    <row r="31" spans="1:23" x14ac:dyDescent="0.55000000000000004">
      <c r="A31">
        <v>27</v>
      </c>
      <c r="B31" s="250"/>
      <c r="C31" s="45" t="s">
        <v>242</v>
      </c>
      <c r="D31" t="s">
        <v>243</v>
      </c>
      <c r="E31">
        <v>24</v>
      </c>
      <c r="F31" s="1">
        <v>44051</v>
      </c>
      <c r="G31" s="130">
        <v>15</v>
      </c>
      <c r="H31" s="249">
        <f t="shared" si="1"/>
        <v>840</v>
      </c>
      <c r="I31" s="130">
        <v>30</v>
      </c>
      <c r="J31" s="254">
        <f t="shared" si="9"/>
        <v>211</v>
      </c>
      <c r="K31" s="5"/>
      <c r="L31" s="254">
        <f t="shared" si="10"/>
        <v>3</v>
      </c>
      <c r="M31" s="130">
        <v>0</v>
      </c>
      <c r="N31" s="5"/>
      <c r="O31" s="6">
        <v>4</v>
      </c>
      <c r="P31" s="240">
        <f t="shared" ref="P31" si="49">+P30+O31</f>
        <v>72</v>
      </c>
      <c r="Q31" s="255">
        <f t="shared" ref="Q31" si="50">+Q30+M31-N31-O31</f>
        <v>123</v>
      </c>
      <c r="R31" s="1">
        <f t="shared" ref="R31" si="51">+F31</f>
        <v>44051</v>
      </c>
      <c r="S31" s="5">
        <f t="shared" ref="S31" si="52">+G31</f>
        <v>15</v>
      </c>
      <c r="T31" s="27">
        <f t="shared" si="3"/>
        <v>840</v>
      </c>
      <c r="U31" s="249">
        <f t="shared" ref="U31" si="53">+U30+S31-I31</f>
        <v>625</v>
      </c>
      <c r="V31" s="5">
        <f t="shared" ref="V31" si="54">+M31</f>
        <v>0</v>
      </c>
      <c r="W31" s="251">
        <f t="shared" ref="W31" si="55">+W30+V31-N31-O31</f>
        <v>123</v>
      </c>
    </row>
    <row r="32" spans="1:23" x14ac:dyDescent="0.55000000000000004">
      <c r="A32">
        <v>28</v>
      </c>
      <c r="B32" s="250"/>
      <c r="C32" s="45" t="s">
        <v>246</v>
      </c>
      <c r="D32" t="s">
        <v>245</v>
      </c>
      <c r="E32">
        <v>24</v>
      </c>
      <c r="F32" s="1">
        <v>44052</v>
      </c>
      <c r="G32" s="130">
        <v>14</v>
      </c>
      <c r="H32" s="249">
        <f t="shared" si="1"/>
        <v>854</v>
      </c>
      <c r="I32" s="130">
        <v>47</v>
      </c>
      <c r="J32" s="254">
        <f t="shared" si="9"/>
        <v>258</v>
      </c>
      <c r="K32" s="5"/>
      <c r="L32" s="254">
        <f t="shared" si="10"/>
        <v>3</v>
      </c>
      <c r="M32" s="130">
        <v>7</v>
      </c>
      <c r="N32" s="5"/>
      <c r="O32" s="6">
        <v>7</v>
      </c>
      <c r="P32" s="240">
        <f t="shared" ref="P32" si="56">+P31+O32</f>
        <v>79</v>
      </c>
      <c r="Q32" s="255">
        <f t="shared" ref="Q32" si="57">+Q31+M32-N32-O32</f>
        <v>123</v>
      </c>
      <c r="R32" s="1">
        <f t="shared" ref="R32" si="58">+F32</f>
        <v>44052</v>
      </c>
      <c r="S32" s="5">
        <f t="shared" ref="S32" si="59">+G32</f>
        <v>14</v>
      </c>
      <c r="T32" s="27">
        <f t="shared" si="3"/>
        <v>854</v>
      </c>
      <c r="U32" s="249">
        <f t="shared" ref="U32" si="60">+U31+S32-I32</f>
        <v>592</v>
      </c>
      <c r="V32" s="5">
        <f t="shared" ref="V32" si="61">+M32</f>
        <v>7</v>
      </c>
      <c r="W32" s="251">
        <f t="shared" ref="W32" si="62">+W31+V32-N32-O32</f>
        <v>123</v>
      </c>
    </row>
    <row r="33" spans="1:23" x14ac:dyDescent="0.55000000000000004">
      <c r="A33">
        <v>29</v>
      </c>
      <c r="B33" s="250"/>
      <c r="C33" s="45" t="s">
        <v>250</v>
      </c>
      <c r="D33" t="s">
        <v>247</v>
      </c>
      <c r="E33">
        <v>24</v>
      </c>
      <c r="F33" s="1">
        <v>44053</v>
      </c>
      <c r="G33" s="130">
        <v>13</v>
      </c>
      <c r="H33" s="249">
        <f>+H32+G33</f>
        <v>867</v>
      </c>
      <c r="I33" s="130">
        <v>38</v>
      </c>
      <c r="J33" s="254">
        <f t="shared" si="9"/>
        <v>296</v>
      </c>
      <c r="K33" s="5"/>
      <c r="L33" s="254">
        <f t="shared" si="10"/>
        <v>3</v>
      </c>
      <c r="M33" s="130">
        <v>11</v>
      </c>
      <c r="N33" s="5"/>
      <c r="O33" s="6">
        <v>3</v>
      </c>
      <c r="P33" s="240">
        <f t="shared" ref="P33" si="63">+P32+O33</f>
        <v>82</v>
      </c>
      <c r="Q33" s="255">
        <f t="shared" ref="Q33" si="64">+Q32+M33-N33-O33</f>
        <v>131</v>
      </c>
      <c r="R33" s="1">
        <f t="shared" ref="R33" si="65">+F33</f>
        <v>44053</v>
      </c>
      <c r="S33" s="5">
        <f t="shared" ref="S33" si="66">+G33</f>
        <v>13</v>
      </c>
      <c r="T33" s="27">
        <f t="shared" si="3"/>
        <v>867</v>
      </c>
      <c r="U33" s="249">
        <f t="shared" ref="U33" si="67">+U32+S33-I33</f>
        <v>567</v>
      </c>
      <c r="V33" s="5">
        <f t="shared" ref="V33" si="68">+M33</f>
        <v>11</v>
      </c>
      <c r="W33" s="251">
        <f t="shared" ref="W33" si="69">+W32+V33-N33-O33</f>
        <v>131</v>
      </c>
    </row>
    <row r="34" spans="1:23" x14ac:dyDescent="0.55000000000000004">
      <c r="A34">
        <v>30</v>
      </c>
      <c r="B34" s="250"/>
      <c r="C34" s="45" t="s">
        <v>251</v>
      </c>
      <c r="D34" t="s">
        <v>252</v>
      </c>
      <c r="E34">
        <v>24</v>
      </c>
      <c r="F34" s="1">
        <v>44054</v>
      </c>
      <c r="G34" s="130">
        <v>9</v>
      </c>
      <c r="H34" s="249">
        <f>+H33+G34</f>
        <v>876</v>
      </c>
      <c r="I34" s="130">
        <v>41</v>
      </c>
      <c r="J34" s="254">
        <f t="shared" si="9"/>
        <v>337</v>
      </c>
      <c r="K34" s="5"/>
      <c r="L34" s="254">
        <f t="shared" si="10"/>
        <v>3</v>
      </c>
      <c r="M34" s="130">
        <v>8</v>
      </c>
      <c r="N34" s="5"/>
      <c r="O34" s="6">
        <v>8</v>
      </c>
      <c r="P34" s="240">
        <f t="shared" ref="P34" si="70">+P33+O34</f>
        <v>90</v>
      </c>
      <c r="Q34" s="255">
        <f t="shared" ref="Q34" si="71">+Q33+M34-N34-O34</f>
        <v>131</v>
      </c>
      <c r="R34" s="1">
        <f t="shared" ref="R34:R36" si="72">+F34</f>
        <v>44054</v>
      </c>
      <c r="S34" s="5">
        <f t="shared" ref="S34" si="73">+G34</f>
        <v>9</v>
      </c>
      <c r="T34" s="27">
        <f t="shared" si="3"/>
        <v>876</v>
      </c>
      <c r="U34" s="249">
        <f t="shared" ref="U34" si="74">+U33+S34-I34</f>
        <v>535</v>
      </c>
      <c r="V34" s="5">
        <f t="shared" ref="V34" si="75">+M34</f>
        <v>8</v>
      </c>
      <c r="W34" s="251">
        <f t="shared" ref="W34" si="76">+W33+V34-N34-O34</f>
        <v>131</v>
      </c>
    </row>
    <row r="35" spans="1:23" x14ac:dyDescent="0.55000000000000004">
      <c r="A35">
        <v>31</v>
      </c>
      <c r="B35" s="250"/>
      <c r="C35" s="45" t="s">
        <v>257</v>
      </c>
      <c r="D35" t="s">
        <v>256</v>
      </c>
      <c r="E35">
        <v>24</v>
      </c>
      <c r="F35" s="1">
        <v>44055</v>
      </c>
      <c r="G35" s="130">
        <v>8</v>
      </c>
      <c r="H35" s="249">
        <f>+H34+G35</f>
        <v>884</v>
      </c>
      <c r="I35" s="130">
        <v>38</v>
      </c>
      <c r="J35" s="254">
        <f t="shared" si="9"/>
        <v>375</v>
      </c>
      <c r="K35" s="5"/>
      <c r="L35" s="254">
        <f t="shared" si="10"/>
        <v>3</v>
      </c>
      <c r="M35" s="130">
        <v>5</v>
      </c>
      <c r="N35" s="5"/>
      <c r="O35" s="6">
        <v>6</v>
      </c>
      <c r="P35" s="240">
        <f t="shared" ref="P35" si="77">+P34+O35</f>
        <v>96</v>
      </c>
      <c r="Q35" s="255">
        <f t="shared" ref="Q35" si="78">+Q34+M35-N35-O35</f>
        <v>130</v>
      </c>
      <c r="R35" s="1">
        <f t="shared" si="72"/>
        <v>44055</v>
      </c>
      <c r="S35" s="5">
        <f t="shared" ref="S35" si="79">+G35</f>
        <v>8</v>
      </c>
      <c r="T35" s="27">
        <f t="shared" ref="T35" si="80">+H35</f>
        <v>884</v>
      </c>
      <c r="U35" s="249">
        <f t="shared" ref="U35" si="81">+U34+S35-I35</f>
        <v>505</v>
      </c>
      <c r="V35" s="5">
        <f t="shared" ref="V35" si="82">+M35</f>
        <v>5</v>
      </c>
      <c r="W35" s="251">
        <f t="shared" ref="W35" si="83">+W34+V35-N35-O35</f>
        <v>130</v>
      </c>
    </row>
    <row r="36" spans="1:23" x14ac:dyDescent="0.55000000000000004">
      <c r="A36">
        <v>32</v>
      </c>
      <c r="B36" s="250"/>
      <c r="C36" s="45" t="s">
        <v>259</v>
      </c>
      <c r="D36" t="s">
        <v>258</v>
      </c>
      <c r="E36">
        <v>24</v>
      </c>
      <c r="F36" s="1">
        <v>44056</v>
      </c>
      <c r="G36" s="130">
        <v>8</v>
      </c>
      <c r="H36" s="249">
        <f>+H35+G36</f>
        <v>892</v>
      </c>
      <c r="I36" s="130">
        <v>49</v>
      </c>
      <c r="J36" s="254">
        <f t="shared" si="9"/>
        <v>424</v>
      </c>
      <c r="K36" s="5"/>
      <c r="L36" s="254">
        <f t="shared" si="10"/>
        <v>3</v>
      </c>
      <c r="M36" s="130">
        <v>4</v>
      </c>
      <c r="N36" s="5"/>
      <c r="O36" s="6">
        <v>5</v>
      </c>
      <c r="P36" s="240">
        <f t="shared" ref="P36" si="84">+P35+O36</f>
        <v>101</v>
      </c>
      <c r="Q36" s="255">
        <f t="shared" ref="Q36" si="85">+Q35+M36-N36-O36</f>
        <v>129</v>
      </c>
      <c r="R36" s="1">
        <f t="shared" si="72"/>
        <v>44056</v>
      </c>
      <c r="S36" s="5">
        <f t="shared" ref="S36" si="86">+G36</f>
        <v>8</v>
      </c>
      <c r="T36" s="27">
        <f t="shared" ref="T36" si="87">+H36</f>
        <v>892</v>
      </c>
      <c r="U36" s="249">
        <f t="shared" ref="U36" si="88">+U35+S36-I36</f>
        <v>464</v>
      </c>
      <c r="V36" s="5">
        <f t="shared" ref="V36" si="89">+M36</f>
        <v>4</v>
      </c>
      <c r="W36" s="251">
        <f t="shared" ref="W36" si="90">+W35+V36-N36-O36</f>
        <v>129</v>
      </c>
    </row>
    <row r="37" spans="1:23" x14ac:dyDescent="0.55000000000000004">
      <c r="B37" s="250"/>
      <c r="C37" s="45"/>
      <c r="F37" s="1"/>
      <c r="G37" s="130"/>
      <c r="H37" s="249"/>
      <c r="I37" s="130"/>
      <c r="J37" s="254"/>
      <c r="K37" s="5"/>
      <c r="L37" s="254"/>
      <c r="M37" s="130"/>
      <c r="N37" s="5"/>
      <c r="O37" s="6"/>
      <c r="P37" s="240"/>
      <c r="Q37" s="255"/>
      <c r="R37" s="1"/>
      <c r="S37" s="5"/>
      <c r="T37" s="5"/>
      <c r="U37" s="249"/>
      <c r="V37" s="5"/>
      <c r="W37" s="251"/>
    </row>
    <row r="38" spans="1:2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25" zoomScale="70" zoomScaleNormal="70" workbookViewId="0">
      <selection activeCell="S78" sqref="S78"/>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1" t="s">
        <v>2</v>
      </c>
      <c r="C4" s="34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1" t="s">
        <v>38</v>
      </c>
      <c r="CI4" s="341"/>
      <c r="CJ4" s="341"/>
      <c r="CK4" s="341"/>
      <c r="CL4" s="341"/>
    </row>
    <row r="5" spans="2:90" x14ac:dyDescent="0.55000000000000004">
      <c r="B5" t="s">
        <v>3</v>
      </c>
      <c r="C5" t="s">
        <v>1</v>
      </c>
      <c r="D5" s="341" t="s">
        <v>4</v>
      </c>
      <c r="E5" s="34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2020-08-18T00:29:42Z</dcterms:modified>
</cp:coreProperties>
</file>