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E3396E87-E074-4035-8AA0-DE8C8A8360F7}" xr6:coauthVersionLast="47" xr6:coauthVersionMax="47" xr10:uidLastSave="{00000000-0000-0000-0000-000000000000}"/>
  <bookViews>
    <workbookView xWindow="6110" yWindow="2020" windowWidth="7630" windowHeight="981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99" i="2" l="1"/>
  <c r="AE899" i="2"/>
  <c r="AB899" i="2"/>
  <c r="AA899" i="2"/>
  <c r="Z899" i="2"/>
  <c r="Y899" i="2"/>
  <c r="X899" i="2"/>
  <c r="W899" i="2"/>
  <c r="P899" i="2"/>
  <c r="O899" i="2"/>
  <c r="M899" i="2"/>
  <c r="K899" i="2"/>
  <c r="H899" i="2"/>
  <c r="Z702" i="6"/>
  <c r="Y702" i="6"/>
  <c r="V702" i="6"/>
  <c r="X702" i="6" s="1"/>
  <c r="U702" i="6"/>
  <c r="T702" i="6"/>
  <c r="S702" i="6"/>
  <c r="R702" i="6"/>
  <c r="N702" i="6"/>
  <c r="L702" i="6"/>
  <c r="K702" i="6"/>
  <c r="I702" i="6"/>
  <c r="W702" i="6" s="1"/>
  <c r="F702" i="6"/>
  <c r="A702" i="6"/>
  <c r="AJ661" i="7"/>
  <c r="AI661" i="7"/>
  <c r="AG661" i="7"/>
  <c r="J661" i="7"/>
  <c r="B661" i="7" s="1"/>
  <c r="AK661" i="7" s="1"/>
  <c r="AH661" i="7" s="1"/>
  <c r="CU898" i="5"/>
  <c r="CT898" i="5"/>
  <c r="CS898" i="5"/>
  <c r="CR898" i="5"/>
  <c r="CQ898" i="5"/>
  <c r="CP898" i="5"/>
  <c r="CO898" i="5"/>
  <c r="CN898" i="5"/>
  <c r="CM898" i="5"/>
  <c r="CL898" i="5"/>
  <c r="CK898" i="5"/>
  <c r="CJ898" i="5"/>
  <c r="CI898" i="5"/>
  <c r="CH898" i="5"/>
  <c r="CG898" i="5"/>
  <c r="CF898" i="5"/>
  <c r="CE898" i="5"/>
  <c r="CD898" i="5"/>
  <c r="CC898" i="5"/>
  <c r="CB898" i="5"/>
  <c r="CA898" i="5"/>
  <c r="BZ898" i="5"/>
  <c r="BY898" i="5"/>
  <c r="BX898" i="5"/>
  <c r="BW898" i="5"/>
  <c r="BV898" i="5"/>
  <c r="BT898" i="5"/>
  <c r="BS898" i="5"/>
  <c r="BR898" i="5"/>
  <c r="BQ898" i="5"/>
  <c r="BP898" i="5"/>
  <c r="BO898" i="5"/>
  <c r="BM898" i="5"/>
  <c r="BL898" i="5"/>
  <c r="BK898" i="5" s="1"/>
  <c r="BJ898" i="5"/>
  <c r="BN898" i="5" s="1"/>
  <c r="BH898" i="5"/>
  <c r="BF898" i="5"/>
  <c r="BE898" i="5"/>
  <c r="BD898" i="5"/>
  <c r="BC898" i="5"/>
  <c r="BA898" i="5"/>
  <c r="AZ898" i="5"/>
  <c r="AX898" i="5"/>
  <c r="AW898" i="5"/>
  <c r="AU898" i="5"/>
  <c r="AT903" i="5" s="1"/>
  <c r="AS898" i="5"/>
  <c r="AQ898" i="5"/>
  <c r="AM898" i="5"/>
  <c r="AK898" i="5"/>
  <c r="AI898" i="5"/>
  <c r="AG898" i="5"/>
  <c r="Y898" i="5"/>
  <c r="AA898" i="5"/>
  <c r="Z898" i="5"/>
  <c r="AD898" i="5"/>
  <c r="AE898" i="5" s="1"/>
  <c r="AC898" i="5"/>
  <c r="AB898" i="5"/>
  <c r="AJ660" i="7"/>
  <c r="AI660" i="7"/>
  <c r="AG660" i="7"/>
  <c r="J660" i="7"/>
  <c r="B660" i="7" s="1"/>
  <c r="AK660" i="7" s="1"/>
  <c r="AH660" i="7" s="1"/>
  <c r="Y701" i="6"/>
  <c r="V701" i="6"/>
  <c r="U701" i="6"/>
  <c r="AF898" i="2"/>
  <c r="AE898" i="2"/>
  <c r="AA898" i="2"/>
  <c r="Z898" i="2"/>
  <c r="X898" i="2"/>
  <c r="W898" i="2"/>
  <c r="P898" i="2"/>
  <c r="AF897" i="2"/>
  <c r="AE897" i="2"/>
  <c r="AA897" i="2"/>
  <c r="Z897" i="2"/>
  <c r="X897" i="2"/>
  <c r="W897" i="2"/>
  <c r="P897" i="2"/>
  <c r="I899" i="2" l="1"/>
  <c r="CR897" i="5"/>
  <c r="CL897" i="5"/>
  <c r="CI897" i="5"/>
  <c r="CF897" i="5"/>
  <c r="CE897" i="5"/>
  <c r="CD897" i="5"/>
  <c r="CC897" i="5"/>
  <c r="CB897" i="5"/>
  <c r="CA897" i="5"/>
  <c r="BZ897" i="5"/>
  <c r="BY897" i="5"/>
  <c r="BX897" i="5"/>
  <c r="BT897" i="5"/>
  <c r="BS897" i="5"/>
  <c r="BR897" i="5"/>
  <c r="BQ897" i="5"/>
  <c r="BM897" i="5"/>
  <c r="BL897" i="5"/>
  <c r="BH897" i="5"/>
  <c r="BF897" i="5"/>
  <c r="AX897" i="5"/>
  <c r="AU897" i="5"/>
  <c r="CT897" i="5" s="1"/>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AH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CH894" i="5" s="1"/>
  <c r="AU895" i="5"/>
  <c r="CH895" i="5" s="1"/>
  <c r="AU896" i="5"/>
  <c r="CT896" i="5" s="1"/>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CH893" i="5"/>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AH658" i="7" l="1"/>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89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03"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08" i="5" l="1"/>
  <c r="CM857" i="5"/>
  <c r="AV906"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06"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0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0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04" i="5"/>
  <c r="AF839" i="2"/>
  <c r="AE839" i="2"/>
  <c r="AA839" i="2"/>
  <c r="Z839" i="2"/>
  <c r="X839" i="2"/>
  <c r="W839" i="2"/>
  <c r="P839" i="2"/>
  <c r="O667" i="7"/>
  <c r="G667"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05"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05"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06"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0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04"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03" i="5"/>
  <c r="AJ903" i="5"/>
  <c r="AJ904"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06"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03"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05" i="5"/>
  <c r="AS581" i="5"/>
  <c r="CU581" i="5" s="1"/>
  <c r="AG581" i="5"/>
  <c r="CK581" i="5" s="1"/>
  <c r="X66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6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6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6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02" i="5" s="1"/>
  <c r="CJ443" i="5"/>
  <c r="AE902"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03" i="5"/>
  <c r="CL378" i="5" l="1"/>
  <c r="CI378" i="5"/>
  <c r="CE378" i="5"/>
  <c r="CD378" i="5"/>
  <c r="CC378" i="5"/>
  <c r="CB378" i="5"/>
  <c r="CA378" i="5"/>
  <c r="BZ378" i="5"/>
  <c r="BY378" i="5"/>
  <c r="BX378" i="5"/>
  <c r="BT378" i="5"/>
  <c r="BS378" i="5"/>
  <c r="BR378" i="5"/>
  <c r="BQ378" i="5"/>
  <c r="BL378" i="5"/>
  <c r="BM378" i="5"/>
  <c r="BH378" i="5"/>
  <c r="BF378" i="5"/>
  <c r="BB903"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67"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67" i="7"/>
  <c r="AD667" i="7"/>
  <c r="AB667" i="7"/>
  <c r="Y667" i="7"/>
  <c r="N667" i="7"/>
  <c r="E667"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7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0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0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07"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0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0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BI382" i="5"/>
  <c r="BG382" i="5" s="1"/>
  <c r="H304" i="2"/>
  <c r="Y303" i="2"/>
  <c r="M275" i="2"/>
  <c r="AB274" i="2"/>
  <c r="I274" i="2"/>
  <c r="D898" i="5" l="1"/>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67" i="7"/>
  <c r="T667" i="7"/>
  <c r="R667" i="7"/>
  <c r="Z667" i="7"/>
  <c r="AC66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67" i="7"/>
  <c r="AJ371" i="7"/>
  <c r="S667" i="7"/>
  <c r="B371" i="7"/>
  <c r="AK371" i="7" s="1"/>
  <c r="U667"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67" i="7"/>
  <c r="K667" i="7"/>
  <c r="AJ392" i="7"/>
  <c r="I667" i="7"/>
  <c r="B392" i="7"/>
  <c r="AK392" i="7" s="1"/>
  <c r="Y897" i="2" l="1"/>
  <c r="H898" i="2"/>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898" i="2" l="1"/>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I897" i="2"/>
  <c r="AB896" i="2"/>
  <c r="I896" i="2"/>
  <c r="AB895" i="2"/>
  <c r="I895" i="2"/>
  <c r="AB894" i="2"/>
  <c r="I894" i="2"/>
  <c r="W565" i="6"/>
  <c r="I566" i="6"/>
  <c r="AB898" i="2" l="1"/>
  <c r="I898" i="2"/>
  <c r="W566" i="6"/>
  <c r="I567" i="6"/>
  <c r="W567" i="6" l="1"/>
  <c r="I568" i="6"/>
  <c r="W568" i="6" l="1"/>
  <c r="I569" i="6"/>
  <c r="W569" i="6" l="1"/>
  <c r="I570" i="6"/>
  <c r="W570" i="6" l="1"/>
  <c r="I571" i="6"/>
  <c r="W571" i="6" l="1"/>
  <c r="I572" i="6"/>
  <c r="W572" i="6" l="1"/>
  <c r="I573" i="6"/>
  <c r="W573" i="6" l="1"/>
  <c r="I574" i="6"/>
  <c r="W574" i="6" l="1"/>
  <c r="I575" i="6"/>
  <c r="W575" i="6" l="1"/>
  <c r="I576" i="6"/>
  <c r="W576" i="6" l="1"/>
  <c r="I577" i="6"/>
  <c r="F667" i="7"/>
  <c r="AJ536" i="7"/>
  <c r="H667" i="7"/>
  <c r="AI536" i="7"/>
  <c r="B536" i="7"/>
  <c r="AK536" i="7" s="1"/>
  <c r="L667"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67" i="7"/>
  <c r="B573" i="7"/>
  <c r="AK573" i="7" s="1"/>
  <c r="AJ573" i="7"/>
  <c r="B667"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s="1"/>
</calcChain>
</file>

<file path=xl/sharedStrings.xml><?xml version="1.0" encoding="utf-8"?>
<sst xmlns="http://schemas.openxmlformats.org/spreadsheetml/2006/main" count="1231" uniqueCount="929">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</sst>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国家衛健委発表に基づく感染状況!$AE$374:$AE$902</c:f>
              <c:numCache>
                <c:formatCode>m"月"d"日"</c:formatCode>
                <c:ptCount val="52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numCache>
            </c:numRef>
          </c:cat>
          <c:val>
            <c:numRef>
              <c:f>国家衛健委発表に基づく感染状況!$AF$374:$AF$902</c:f>
              <c:numCache>
                <c:formatCode>#,##0_);[Red]\(#,##0\)</c:formatCode>
                <c:ptCount val="52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省市別輸入症例数変化!$C$2:$C$664</c:f>
              <c:numCache>
                <c:formatCode>m"月"d"日"</c:formatCode>
                <c:ptCount val="6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numCache>
            </c:numRef>
          </c:cat>
          <c:val>
            <c:numRef>
              <c:f>省市別輸入症例数変化!$D$2:$D$664</c:f>
              <c:numCache>
                <c:formatCode>General</c:formatCode>
                <c:ptCount val="66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省市別輸入症例数変化!$C$2:$C$664</c:f>
              <c:numCache>
                <c:formatCode>m"月"d"日"</c:formatCode>
                <c:ptCount val="6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numCache>
            </c:numRef>
          </c:cat>
          <c:val>
            <c:numRef>
              <c:f>省市別輸入症例数変化!$E$2:$E$664</c:f>
              <c:numCache>
                <c:formatCode>General</c:formatCode>
                <c:ptCount val="66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省市別輸入症例数変化!$C$2:$C$664</c:f>
              <c:numCache>
                <c:formatCode>m"月"d"日"</c:formatCode>
                <c:ptCount val="6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numCache>
            </c:numRef>
          </c:cat>
          <c:val>
            <c:numRef>
              <c:f>省市別輸入症例数変化!$F$2:$F$664</c:f>
              <c:numCache>
                <c:formatCode>General</c:formatCode>
                <c:ptCount val="66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省市別輸入症例数変化!$C$2:$C$664</c:f>
              <c:numCache>
                <c:formatCode>m"月"d"日"</c:formatCode>
                <c:ptCount val="6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numCache>
            </c:numRef>
          </c:cat>
          <c:val>
            <c:numRef>
              <c:f>省市別輸入症例数変化!$G$2:$G$664</c:f>
              <c:numCache>
                <c:formatCode>General</c:formatCode>
                <c:ptCount val="66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省市別輸入症例数変化!$C$2:$C$664</c:f>
              <c:numCache>
                <c:formatCode>m"月"d"日"</c:formatCode>
                <c:ptCount val="6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numCache>
            </c:numRef>
          </c:cat>
          <c:val>
            <c:numRef>
              <c:f>省市別輸入症例数変化!$H$2:$H$664</c:f>
              <c:numCache>
                <c:formatCode>General</c:formatCode>
                <c:ptCount val="66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省市別輸入症例数変化!$C$2:$C$664</c:f>
              <c:numCache>
                <c:formatCode>m"月"d"日"</c:formatCode>
                <c:ptCount val="6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numCache>
            </c:numRef>
          </c:cat>
          <c:val>
            <c:numRef>
              <c:f>省市別輸入症例数変化!$I$2:$I$664</c:f>
              <c:numCache>
                <c:formatCode>General</c:formatCode>
                <c:ptCount val="66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省市別輸入症例数変化!$C$2:$C$664</c:f>
              <c:numCache>
                <c:formatCode>m"月"d"日"</c:formatCode>
                <c:ptCount val="6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numCache>
            </c:numRef>
          </c:cat>
          <c:val>
            <c:numRef>
              <c:f>省市別輸入症例数変化!$J$2:$J$664</c:f>
              <c:numCache>
                <c:formatCode>0_);[Red]\(0\)</c:formatCode>
                <c:ptCount val="66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香港マカオ台湾の患者・海外輸入症例・無症状病原体保有者!$BR$29:$BR$901</c:f>
              <c:numCache>
                <c:formatCode>General</c:formatCode>
                <c:ptCount val="87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香港マカオ台湾の患者・海外輸入症例・無症状病原体保有者!$BS$29:$BS$901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香港マカオ台湾の患者・海外輸入症例・無症状病原体保有者!$BT$29:$BT$901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香港マカオ台湾の患者・海外輸入症例・無症状病原体保有者!$AX$169:$AX$901</c:f>
              <c:numCache>
                <c:formatCode>m"月"d"日"</c:formatCode>
                <c:ptCount val="7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numCache>
            </c:numRef>
          </c:cat>
          <c:val>
            <c:numRef>
              <c:f>香港マカオ台湾の患者・海外輸入症例・無症状病原体保有者!$AY$169:$AY$901</c:f>
              <c:numCache>
                <c:formatCode>General</c:formatCode>
                <c:ptCount val="73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香港マカオ台湾の患者・海外輸入症例・無症状病原体保有者!$AX$169:$AX$901</c:f>
              <c:numCache>
                <c:formatCode>m"月"d"日"</c:formatCode>
                <c:ptCount val="7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numCache>
            </c:numRef>
          </c:cat>
          <c:val>
            <c:numRef>
              <c:f>香港マカオ台湾の患者・海外輸入症例・無症状病原体保有者!$BB$169:$BB$901</c:f>
              <c:numCache>
                <c:formatCode>General</c:formatCode>
                <c:ptCount val="73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香港マカオ台湾の患者・海外輸入症例・無症状病原体保有者!$AX$169:$AX$901</c:f>
              <c:numCache>
                <c:formatCode>m"月"d"日"</c:formatCode>
                <c:ptCount val="7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numCache>
            </c:numRef>
          </c:cat>
          <c:val>
            <c:numRef>
              <c:f>香港マカオ台湾の患者・海外輸入症例・無症状病原体保有者!$AZ$169:$AZ$901</c:f>
              <c:numCache>
                <c:formatCode>General</c:formatCode>
                <c:ptCount val="73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香港マカオ台湾の患者・海外輸入症例・無症状病原体保有者!$AX$169:$AX$901</c:f>
              <c:numCache>
                <c:formatCode>m"月"d"日"</c:formatCode>
                <c:ptCount val="7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numCache>
            </c:numRef>
          </c:cat>
          <c:val>
            <c:numRef>
              <c:f>香港マカオ台湾の患者・海外輸入症例・無症状病原体保有者!$BC$169:$BC$901</c:f>
              <c:numCache>
                <c:formatCode>General</c:formatCode>
                <c:ptCount val="73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香港マカオ台湾の患者・海外輸入症例・無症状病原体保有者!$CR$485:$CR$901</c:f>
              <c:numCache>
                <c:formatCode>m"月"d"日"</c:formatCode>
                <c:ptCount val="4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numCache>
            </c:numRef>
          </c:cat>
          <c:val>
            <c:numRef>
              <c:f>香港マカオ台湾の患者・海外輸入症例・無症状病原体保有者!$CS$485:$CS$901</c:f>
              <c:numCache>
                <c:formatCode>General</c:formatCode>
                <c:ptCount val="41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香港マカオ台湾の患者・海外輸入症例・無症状病原体保有者!$CR$485:$CR$901</c:f>
              <c:numCache>
                <c:formatCode>m"月"d"日"</c:formatCode>
                <c:ptCount val="4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numCache>
            </c:numRef>
          </c:cat>
          <c:val>
            <c:numRef>
              <c:f>香港マカオ台湾の患者・海外輸入症例・無症状病原体保有者!$CT$485:$CT$901</c:f>
              <c:numCache>
                <c:formatCode>General</c:formatCode>
                <c:ptCount val="41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香港マカオ台湾の患者・海外輸入症例・無症状病原体保有者!$BJ$97:$BJ$900</c:f>
              <c:numCache>
                <c:formatCode>m"月"d"日"</c:formatCode>
                <c:ptCount val="8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numCache>
            </c:numRef>
          </c:cat>
          <c:val>
            <c:numRef>
              <c:f>香港マカオ台湾の患者・海外輸入症例・無症状病原体保有者!$BK$97:$BK$900</c:f>
              <c:numCache>
                <c:formatCode>General</c:formatCode>
                <c:ptCount val="80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香港マカオ台湾の患者・海外輸入症例・無症状病原体保有者!$BJ$97:$BJ$900</c:f>
              <c:numCache>
                <c:formatCode>m"月"d"日"</c:formatCode>
                <c:ptCount val="8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numCache>
            </c:numRef>
          </c:cat>
          <c:val>
            <c:numRef>
              <c:f>香港マカオ台湾の患者・海外輸入症例・無症状病原体保有者!$BL$97:$BL$900</c:f>
              <c:numCache>
                <c:formatCode>General</c:formatCode>
                <c:ptCount val="80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香港マカオ台湾の患者・海外輸入症例・無症状病原体保有者!$CM$29:$CM$901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香港マカオ台湾の患者・海外輸入症例・無症状病原体保有者!$CK$29:$CK$901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香港マカオ台湾の患者・海外輸入症例・無症状病原体保有者!$CJ$29:$CJ$901</c:f>
              <c:numCache>
                <c:formatCode>General</c:formatCode>
                <c:ptCount val="8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香港マカオ台湾の患者・海外輸入症例・無症状病原体保有者!$CK$29:$CK$901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香港マカオ台湾の患者・海外輸入症例・無症状病原体保有者!$CI$29:$CI$901</c15:sqref>
                        </c15:formulaRef>
                      </c:ext>
                    </c:extLst>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extLst>
                      <c:ext uri="{02D57815-91ED-43cb-92C2-25804820EDAC}">
                        <c15:formulaRef>
                          <c15:sqref>香港マカオ台湾の患者・海外輸入症例・無症状病原体保有者!$CJ$29:$CJ$901</c15:sqref>
                        </c15:formulaRef>
                      </c:ext>
                    </c:extLst>
                    <c:numCache>
                      <c:formatCode>General</c:formatCode>
                      <c:ptCount val="8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国家衛健委発表に基づく感染状況!$AE$374:$AE$902</c:f>
              <c:numCache>
                <c:formatCode>m"月"d"日"</c:formatCode>
                <c:ptCount val="52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numCache>
            </c:numRef>
          </c:cat>
          <c:val>
            <c:numRef>
              <c:f>国家衛健委発表に基づく感染状況!$AF$374:$AF$902</c:f>
              <c:numCache>
                <c:formatCode>#,##0_);[Red]\(#,##0\)</c:formatCode>
                <c:ptCount val="52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省市別輸入症例数変化!$AG$2:$AG$663</c:f>
              <c:numCache>
                <c:formatCode>m"月"d"日"</c:formatCode>
                <c:ptCount val="6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numCache>
            </c:numRef>
          </c:cat>
          <c:val>
            <c:numRef>
              <c:f>省市別輸入症例数変化!$AH$2:$AH$663</c:f>
              <c:numCache>
                <c:formatCode>0_);[Red]\(0\)</c:formatCode>
                <c:ptCount val="66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省市別輸入症例数変化!$AG$2:$AG$663</c:f>
              <c:numCache>
                <c:formatCode>m"月"d"日"</c:formatCode>
                <c:ptCount val="6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numCache>
            </c:numRef>
          </c:cat>
          <c:val>
            <c:numRef>
              <c:f>省市別輸入症例数変化!$AI$2:$AI$663</c:f>
              <c:numCache>
                <c:formatCode>0_);[Red]\(0\)</c:formatCode>
                <c:ptCount val="66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省市別輸入症例数変化!$AG$2:$AG$663</c:f>
              <c:numCache>
                <c:formatCode>m"月"d"日"</c:formatCode>
                <c:ptCount val="6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numCache>
            </c:numRef>
          </c:cat>
          <c:val>
            <c:numRef>
              <c:f>省市別輸入症例数変化!$AJ$2:$AJ$663</c:f>
              <c:numCache>
                <c:formatCode>General</c:formatCode>
                <c:ptCount val="66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国家衛健委発表に基づく感染状況!$W$27:$W$903</c:f>
              <c:numCache>
                <c:formatCode>m"月"d"日"</c:formatCode>
                <c:ptCount val="8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numCache>
            </c:numRef>
          </c:cat>
          <c:val>
            <c:numRef>
              <c:f>国家衛健委発表に基づく感染状況!$X$27:$X$903</c:f>
              <c:numCache>
                <c:formatCode>#,##0_);[Red]\(#,##0\)</c:formatCode>
                <c:ptCount val="8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国家衛健委発表に基づく感染状況!$W$27:$W$903</c:f>
              <c:numCache>
                <c:formatCode>m"月"d"日"</c:formatCode>
                <c:ptCount val="8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numCache>
            </c:numRef>
          </c:cat>
          <c:val>
            <c:numRef>
              <c:f>国家衛健委発表に基づく感染状況!$Y$27:$Y$903</c:f>
              <c:numCache>
                <c:formatCode>General</c:formatCode>
                <c:ptCount val="8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香港マカオ台湾の患者・海外輸入症例・無症状病原体保有者!$CP$189:$CP$900</c:f>
              <c:numCache>
                <c:formatCode>m"月"d"日"</c:formatCode>
                <c:ptCount val="7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numCache>
            </c:numRef>
          </c:cat>
          <c:val>
            <c:numRef>
              <c:f>香港マカオ台湾の患者・海外輸入症例・無症状病原体保有者!$CQ$189:$CQ$900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香港マカオ台湾の患者・海外輸入症例・無症状病原体保有者!$CN$189:$CN$901</c:f>
              <c:numCache>
                <c:formatCode>m"月"d"日"</c:formatCode>
                <c:ptCount val="7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numCache>
            </c:numRef>
          </c:cat>
          <c:val>
            <c:numRef>
              <c:f>香港マカオ台湾の患者・海外輸入症例・無症状病原体保有者!$CO$189:$CO$901</c:f>
              <c:numCache>
                <c:formatCode>General</c:formatCode>
                <c:ptCount val="7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香港マカオ台湾の患者・海外輸入症例・無症状病原体保有者!$BJ$97:$BJ$900</c:f>
              <c:numCache>
                <c:formatCode>m"月"d"日"</c:formatCode>
                <c:ptCount val="8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numCache>
            </c:numRef>
          </c:cat>
          <c:val>
            <c:numRef>
              <c:f>香港マカオ台湾の患者・海外輸入症例・無症状病原体保有者!$BL$97:$BL$900</c:f>
              <c:numCache>
                <c:formatCode>General</c:formatCode>
                <c:ptCount val="80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香港マカオ台湾の患者・海外輸入症例・無症状病原体保有者!$BJ$97:$BJ$900</c:f>
              <c:numCache>
                <c:formatCode>m"月"d"日"</c:formatCode>
                <c:ptCount val="8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numCache>
            </c:numRef>
          </c:cat>
          <c:val>
            <c:numRef>
              <c:f>香港マカオ台湾の患者・海外輸入症例・無症状病原体保有者!$BK$97:$BK$900</c:f>
              <c:numCache>
                <c:formatCode>General</c:formatCode>
                <c:ptCount val="80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国家衛健委発表に基づく感染状況!$W$27:$W$902</c:f>
              <c:numCache>
                <c:formatCode>m"月"d"日"</c:formatCode>
                <c:ptCount val="8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numCache>
            </c:numRef>
          </c:cat>
          <c:val>
            <c:numRef>
              <c:f>国家衛健委発表に基づく感染状況!$X$27:$X$902</c:f>
              <c:numCache>
                <c:formatCode>#,##0_);[Red]\(#,##0\)</c:formatCode>
                <c:ptCount val="8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国家衛健委発表に基づく感染状況!$W$27:$W$902</c:f>
              <c:numCache>
                <c:formatCode>m"月"d"日"</c:formatCode>
                <c:ptCount val="8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numCache>
            </c:numRef>
          </c:cat>
          <c:val>
            <c:numRef>
              <c:f>国家衛健委発表に基づく感染状況!$Y$27:$Y$902</c:f>
              <c:numCache>
                <c:formatCode>General</c:formatCode>
                <c:ptCount val="8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香港マカオ台湾の患者・海外輸入症例・無症状病原体保有者!$CP$189:$CP$900</c:f>
              <c:numCache>
                <c:formatCode>m"月"d"日"</c:formatCode>
                <c:ptCount val="7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numCache>
            </c:numRef>
          </c:cat>
          <c:val>
            <c:numRef>
              <c:f>香港マカオ台湾の患者・海外輸入症例・無症状病原体保有者!$CQ$189:$CQ$900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香港マカオ台湾の患者・海外輸入症例・無症状病原体保有者!$CN$189:$CN$901</c:f>
              <c:numCache>
                <c:formatCode>m"月"d"日"</c:formatCode>
                <c:ptCount val="7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numCache>
            </c:numRef>
          </c:cat>
          <c:val>
            <c:numRef>
              <c:f>香港マカオ台湾の患者・海外輸入症例・無症状病原体保有者!$CO$189:$CO$901</c:f>
              <c:numCache>
                <c:formatCode>General</c:formatCode>
                <c:ptCount val="7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numCache>
            </c:numRef>
          </c:cat>
          <c:val>
            <c:numRef>
              <c:f>国家衛健委発表に基づく感染状況!$AA$27:$AA$900</c:f>
              <c:numCache>
                <c:formatCode>General</c:formatCode>
                <c:ptCount val="8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numCache>
            </c:numRef>
          </c:cat>
          <c:val>
            <c:numRef>
              <c:f>国家衛健委発表に基づく感染状況!$AB$27:$AB$900</c:f>
              <c:numCache>
                <c:formatCode>General</c:formatCode>
                <c:ptCount val="8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香港マカオ台湾の患者・海外輸入症例・無症状病原体保有者!$BE$70:$BE$901</c:f>
              <c:numCache>
                <c:formatCode>m"月"d"日"</c:formatCode>
                <c:ptCount val="8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numCache>
            </c:numRef>
          </c:cat>
          <c:val>
            <c:numRef>
              <c:f>香港マカオ台湾の患者・海外輸入症例・無症状病原体保有者!$BF$70:$BF$901</c:f>
              <c:numCache>
                <c:formatCode>General</c:formatCode>
                <c:ptCount val="83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香港マカオ台湾の患者・海外輸入症例・無症状病原体保有者!$BE$70:$BE$901</c:f>
              <c:numCache>
                <c:formatCode>m"月"d"日"</c:formatCode>
                <c:ptCount val="8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numCache>
            </c:numRef>
          </c:cat>
          <c:val>
            <c:numRef>
              <c:f>香港マカオ台湾の患者・海外輸入症例・無症状病原体保有者!$BG$70:$BG$901</c:f>
              <c:numCache>
                <c:formatCode>General</c:formatCode>
                <c:ptCount val="83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香港マカオ台湾の患者・海外輸入症例・無症状病原体保有者!$BY$29:$BY$901</c:f>
              <c:numCache>
                <c:formatCode>General</c:formatCode>
                <c:ptCount val="87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香港マカオ台湾の患者・海外輸入症例・無症状病原体保有者!$BZ$29:$BZ$901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香港マカオ台湾の患者・海外輸入症例・無症状病原体保有者!$CA$29:$CA$901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香港マカオ台湾の患者・海外輸入症例・無症状病原体保有者!$CC$29:$CC$901</c:f>
              <c:numCache>
                <c:formatCode>General</c:formatCode>
                <c:ptCount val="87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香港マカオ台湾の患者・海外輸入症例・無症状病原体保有者!$CD$29:$CD$901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香港マカオ台湾の患者・海外輸入症例・無症状病原体保有者!$CE$29:$CE$901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8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3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185314377546717"/>
          <c:y val="0.51420558986897735"/>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香港マカオ台湾の患者・海外輸入症例・無症状病原体保有者!$CM$29:$CM$901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香港マカオ台湾の患者・海外輸入症例・無症状病原体保有者!$CJ$29:$CJ$901</c:f>
              <c:numCache>
                <c:formatCode>General</c:formatCode>
                <c:ptCount val="8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香港マカオ台湾の患者・海外輸入症例・無症状病原体保有者!$CI$29:$CI$901</c:f>
              <c:numCache>
                <c:formatCode>m"月"d"日"</c:formatCode>
                <c:ptCount val="8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numCache>
            </c:numRef>
          </c:cat>
          <c:val>
            <c:numRef>
              <c:f>香港マカオ台湾の患者・海外輸入症例・無症状病原体保有者!$CK$29:$CK$901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香港マカオ台湾の患者・海外輸入症例・無症状病原体保有者!$CP$189:$CP$900</c:f>
              <c:numCache>
                <c:formatCode>m"月"d"日"</c:formatCode>
                <c:ptCount val="7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numCache>
            </c:numRef>
          </c:cat>
          <c:val>
            <c:numRef>
              <c:f>香港マカオ台湾の患者・海外輸入症例・無症状病原体保有者!$CQ$189:$CQ$900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香港マカオ台湾の患者・海外輸入症例・無症状病原体保有者!$CN$189:$CN$901</c:f>
              <c:numCache>
                <c:formatCode>m"月"d"日"</c:formatCode>
                <c:ptCount val="7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numCache>
            </c:numRef>
          </c:cat>
          <c:val>
            <c:numRef>
              <c:f>香港マカオ台湾の患者・海外輸入症例・無症状病原体保有者!$CO$189:$CO$901</c:f>
              <c:numCache>
                <c:formatCode>General</c:formatCode>
                <c:ptCount val="7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21"/>
  <sheetViews>
    <sheetView tabSelected="1" zoomScale="98" zoomScaleNormal="98" workbookViewId="0">
      <pane xSplit="2" ySplit="5" topLeftCell="V890" activePane="bottomRight" state="frozen"/>
      <selection pane="topRight" activeCell="C1" sqref="C1"/>
      <selection pane="bottomLeft" activeCell="A8" sqref="A8"/>
      <selection pane="bottomRight" activeCell="V890" sqref="V89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44723</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+G806-香港マカオ台湾の患者・海外輸入症例・無症状病原体保有者!B900</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+G807-香港マカオ台湾の患者・海外輸入症例・無症状病原体保有者!B901</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+G808-香港マカオ台湾の患者・海外輸入症例・無症状病原体保有者!B902</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+G809-香港マカオ台湾の患者・海外輸入症例・無症状病原体保有者!B903</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+G810-香港マカオ台湾の患者・海外輸入症例・無症状病原体保有者!B904</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+G811-香港マカオ台湾の患者・海外輸入症例・無症状病原体保有者!B905</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si="319"/>
        <v>218945</v>
      </c>
      <c r="I863" s="89">
        <f t="shared" ref="I863:I898"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H898"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8"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8"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8"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8" si="343">+B893</f>
        <v>44716</v>
      </c>
      <c r="X893" s="122">
        <f t="shared" ref="X893:X898" si="344">+G893</f>
        <v>56</v>
      </c>
      <c r="Y893">
        <f t="shared" ref="Y893:Y898" si="345">+H893</f>
        <v>224310</v>
      </c>
      <c r="Z893" s="123">
        <f t="shared" ref="Z893:Z898" si="346">+B893</f>
        <v>44716</v>
      </c>
      <c r="AA893">
        <f t="shared" ref="AA893:AA898" si="347">+L893</f>
        <v>0</v>
      </c>
      <c r="AB893">
        <f t="shared" ref="AB893:AB898" si="348">+M893</f>
        <v>5226</v>
      </c>
      <c r="AC893">
        <v>373</v>
      </c>
      <c r="AE893" s="1">
        <f t="shared" ref="AE893:AE898" si="349">+B893</f>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si="336"/>
        <v>224341</v>
      </c>
      <c r="I894" s="89">
        <f t="shared" si="333"/>
        <v>1179</v>
      </c>
      <c r="J894" s="48">
        <v>-8</v>
      </c>
      <c r="K894" s="56">
        <f>+J894+K893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si="336"/>
        <v>224398</v>
      </c>
      <c r="I895" s="89">
        <f t="shared" si="333"/>
        <v>1076</v>
      </c>
      <c r="J895" s="48">
        <v>-7</v>
      </c>
      <c r="K895" s="56">
        <f>+J895+K894</f>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55000000000000004">
      <c r="B896" s="220">
        <v>44719</v>
      </c>
      <c r="C896" s="48">
        <v>0</v>
      </c>
      <c r="D896" s="84"/>
      <c r="E896" s="110"/>
      <c r="F896" s="57">
        <v>0</v>
      </c>
      <c r="G896" s="48">
        <v>67</v>
      </c>
      <c r="H896" s="89">
        <f t="shared" si="336"/>
        <v>224465</v>
      </c>
      <c r="I896" s="89">
        <f t="shared" si="333"/>
        <v>981</v>
      </c>
      <c r="J896" s="48">
        <v>-11</v>
      </c>
      <c r="K896" s="56">
        <f>+J896+K895</f>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55000000000000004">
      <c r="B897" s="220">
        <v>44720</v>
      </c>
      <c r="C897" s="48">
        <v>0</v>
      </c>
      <c r="D897" s="84"/>
      <c r="E897" s="110"/>
      <c r="F897" s="57">
        <v>0</v>
      </c>
      <c r="G897" s="48">
        <v>70</v>
      </c>
      <c r="H897" s="89">
        <f t="shared" si="336"/>
        <v>224535</v>
      </c>
      <c r="I897" s="89">
        <f t="shared" si="333"/>
        <v>906</v>
      </c>
      <c r="J897" s="48">
        <v>-6</v>
      </c>
      <c r="K897" s="56">
        <f>+J897+K896</f>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55000000000000004">
      <c r="B898" s="220">
        <v>44721</v>
      </c>
      <c r="C898" s="48">
        <v>1</v>
      </c>
      <c r="D898" s="84"/>
      <c r="E898" s="110"/>
      <c r="F898" s="57">
        <v>1</v>
      </c>
      <c r="G898" s="48">
        <v>45</v>
      </c>
      <c r="H898" s="89">
        <f t="shared" si="336"/>
        <v>224580</v>
      </c>
      <c r="I898" s="89">
        <f t="shared" si="333"/>
        <v>795</v>
      </c>
      <c r="J898" s="48">
        <v>-6</v>
      </c>
      <c r="K898" s="56">
        <f>+J898+K897</f>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55000000000000004">
      <c r="B899" s="220">
        <v>44722</v>
      </c>
      <c r="C899" s="48">
        <v>1</v>
      </c>
      <c r="D899" s="84"/>
      <c r="E899" s="110"/>
      <c r="F899" s="57">
        <v>2</v>
      </c>
      <c r="G899" s="48">
        <v>79</v>
      </c>
      <c r="H899" s="89">
        <f t="shared" ref="H899" si="350">+H898+G899</f>
        <v>224659</v>
      </c>
      <c r="I899" s="89">
        <f t="shared" ref="I899" si="351">+H899-M899-O899</f>
        <v>786</v>
      </c>
      <c r="J899" s="48">
        <v>-3</v>
      </c>
      <c r="K899" s="56">
        <f>+J899+K898</f>
        <v>24</v>
      </c>
      <c r="L899" s="48">
        <v>0</v>
      </c>
      <c r="M899" s="89">
        <f t="shared" ref="M899" si="352">+L899+M898</f>
        <v>5226</v>
      </c>
      <c r="N899" s="48">
        <v>88</v>
      </c>
      <c r="O899" s="89">
        <f t="shared" ref="O899" si="353">+N899+O898</f>
        <v>218647</v>
      </c>
      <c r="P899" s="111">
        <f t="shared" ref="P899" si="354">+Q899-Q898</f>
        <v>6768</v>
      </c>
      <c r="Q899" s="57">
        <v>4151430</v>
      </c>
      <c r="R899" s="48">
        <v>6296</v>
      </c>
      <c r="S899" s="118"/>
      <c r="T899" s="57">
        <v>106518</v>
      </c>
      <c r="U899" s="78"/>
      <c r="W899" s="1">
        <f t="shared" ref="W899" si="355">+B899</f>
        <v>44722</v>
      </c>
      <c r="X899" s="122">
        <f t="shared" ref="X899" si="356">+G899</f>
        <v>79</v>
      </c>
      <c r="Y899">
        <f t="shared" ref="Y899" si="357">+H899</f>
        <v>224659</v>
      </c>
      <c r="Z899" s="123">
        <f t="shared" ref="Z899" si="358">+B899</f>
        <v>44722</v>
      </c>
      <c r="AA899">
        <f t="shared" ref="AA899" si="359">+L899</f>
        <v>0</v>
      </c>
      <c r="AB899">
        <f t="shared" ref="AB899" si="360">+M899</f>
        <v>5226</v>
      </c>
      <c r="AC899">
        <v>373</v>
      </c>
      <c r="AE899" s="1">
        <f t="shared" ref="AE899" si="361">+B899</f>
        <v>44722</v>
      </c>
      <c r="AF899" s="293">
        <f>+G899-[1]香港マカオ台湾の患者・海外輸入症例・無症状病原体保有者!B907</f>
        <v>79</v>
      </c>
    </row>
    <row r="900" spans="2:32" x14ac:dyDescent="0.55000000000000004">
      <c r="B900" s="220"/>
      <c r="C900" s="48"/>
      <c r="D900" s="84"/>
      <c r="E900" s="110"/>
      <c r="F900" s="57"/>
      <c r="G900" s="48"/>
      <c r="H900" s="89"/>
      <c r="I900" s="89"/>
      <c r="J900" s="48"/>
      <c r="K900" s="56"/>
      <c r="L900" s="48"/>
      <c r="M900" s="89"/>
      <c r="N900" s="48"/>
      <c r="O900" s="89"/>
      <c r="P900" s="111"/>
      <c r="Q900" s="57"/>
      <c r="R900" s="48"/>
      <c r="S900" s="118"/>
      <c r="T900" s="57"/>
      <c r="U900" s="78"/>
      <c r="W900" s="1"/>
      <c r="X900" s="122"/>
      <c r="Z900" s="123"/>
      <c r="AE900" s="1"/>
      <c r="AF900" s="293"/>
    </row>
    <row r="901" spans="2:32" x14ac:dyDescent="0.55000000000000004">
      <c r="B901" s="220"/>
      <c r="C901" s="48"/>
      <c r="D901" s="84"/>
      <c r="E901" s="110"/>
      <c r="F901" s="57"/>
      <c r="G901" s="48"/>
      <c r="H901" s="89"/>
      <c r="I901" s="89"/>
      <c r="J901" s="48"/>
      <c r="K901" s="56"/>
      <c r="L901" s="48"/>
      <c r="M901" s="89"/>
      <c r="N901" s="48"/>
      <c r="O901" s="89"/>
      <c r="P901" s="111"/>
      <c r="Q901" s="57"/>
      <c r="R901" s="48"/>
      <c r="S901" s="118"/>
      <c r="T901" s="57"/>
      <c r="U901" s="78"/>
      <c r="W901" s="1"/>
      <c r="X901" s="122"/>
      <c r="Z901" s="123"/>
      <c r="AE901" s="1"/>
      <c r="AF901" s="293"/>
    </row>
    <row r="902" spans="2:32" ht="18.5" thickBot="1" x14ac:dyDescent="0.6">
      <c r="B902" s="66"/>
      <c r="C902" s="59"/>
      <c r="D902" s="49"/>
      <c r="E902" s="61"/>
      <c r="F902" s="60"/>
      <c r="G902" s="48"/>
      <c r="H902" s="89"/>
      <c r="I902" s="89"/>
      <c r="J902" s="59"/>
      <c r="K902" s="56"/>
      <c r="L902" s="48"/>
      <c r="M902" s="89"/>
      <c r="N902" s="48"/>
      <c r="O902" s="89"/>
      <c r="P902" s="111"/>
      <c r="Q902" s="60"/>
      <c r="R902" s="48"/>
      <c r="S902" s="60"/>
      <c r="T902" s="60"/>
      <c r="U902" s="78"/>
      <c r="W902" s="1"/>
      <c r="X902" s="122"/>
      <c r="Z902" s="123"/>
      <c r="AE902" s="1"/>
      <c r="AF902" s="293"/>
    </row>
    <row r="903" spans="2:32" ht="9.5" customHeight="1" thickBot="1" x14ac:dyDescent="0.6">
      <c r="B903" s="66"/>
      <c r="C903" s="79"/>
      <c r="D903" s="80"/>
      <c r="E903" s="82"/>
      <c r="F903" s="95"/>
      <c r="G903" s="79"/>
      <c r="H903" s="82"/>
      <c r="I903" s="82"/>
      <c r="J903" s="79"/>
      <c r="K903" s="82"/>
      <c r="L903" s="79"/>
      <c r="M903" s="82"/>
      <c r="N903" s="83"/>
      <c r="O903" s="81"/>
      <c r="P903" s="94"/>
      <c r="Q903" s="95"/>
      <c r="R903" s="120"/>
      <c r="S903" s="95"/>
      <c r="T903" s="95"/>
      <c r="U903" s="67"/>
      <c r="AF903" s="293"/>
    </row>
    <row r="904" spans="2:32" x14ac:dyDescent="0.55000000000000004">
      <c r="M904" s="296">
        <f>SUM(L845:L862)</f>
        <v>503</v>
      </c>
      <c r="AF904" s="293"/>
    </row>
    <row r="905" spans="2:32" ht="13" customHeight="1" x14ac:dyDescent="0.55000000000000004">
      <c r="E905" s="112"/>
      <c r="F905" s="113"/>
      <c r="G905" s="112" t="s">
        <v>80</v>
      </c>
      <c r="H905" s="113"/>
      <c r="I905" s="113"/>
      <c r="J905" s="113"/>
      <c r="U905" s="72"/>
      <c r="AF905" s="293"/>
    </row>
    <row r="906" spans="2:32" ht="13" customHeight="1" x14ac:dyDescent="0.55000000000000004">
      <c r="E906" s="112" t="s">
        <v>98</v>
      </c>
      <c r="F906" s="113"/>
      <c r="G906" s="300" t="s">
        <v>79</v>
      </c>
      <c r="H906" s="301"/>
      <c r="I906" s="112" t="s">
        <v>106</v>
      </c>
      <c r="J906" s="113"/>
      <c r="AF906" s="293"/>
    </row>
    <row r="907" spans="2:32" ht="13" customHeight="1" x14ac:dyDescent="0.55000000000000004">
      <c r="B907" s="129"/>
      <c r="E907" s="114" t="s">
        <v>108</v>
      </c>
      <c r="F907" s="113"/>
      <c r="G907" s="115"/>
      <c r="H907" s="115"/>
      <c r="I907" s="112" t="s">
        <v>107</v>
      </c>
      <c r="J907" s="113"/>
      <c r="AF907" s="293"/>
    </row>
    <row r="908" spans="2:32" ht="18.5" customHeight="1" x14ac:dyDescent="0.55000000000000004">
      <c r="E908" s="112" t="s">
        <v>96</v>
      </c>
      <c r="F908" s="113"/>
      <c r="G908" s="112" t="s">
        <v>97</v>
      </c>
      <c r="H908" s="113"/>
      <c r="I908" s="113"/>
      <c r="J908" s="113"/>
      <c r="AF908" s="293"/>
    </row>
    <row r="909" spans="2:32" ht="13" customHeight="1" x14ac:dyDescent="0.55000000000000004">
      <c r="E909" s="112" t="s">
        <v>98</v>
      </c>
      <c r="F909" s="113"/>
      <c r="G909" s="112" t="s">
        <v>99</v>
      </c>
      <c r="H909" s="113"/>
      <c r="I909" s="113"/>
      <c r="J909" s="113"/>
      <c r="AF909" s="293"/>
    </row>
    <row r="910" spans="2:32" ht="13" customHeight="1" x14ac:dyDescent="0.55000000000000004">
      <c r="E910" s="112" t="s">
        <v>98</v>
      </c>
      <c r="F910" s="113"/>
      <c r="G910" s="112" t="s">
        <v>100</v>
      </c>
      <c r="H910" s="113"/>
      <c r="I910" s="113"/>
      <c r="J910" s="113"/>
      <c r="AF910" s="293"/>
    </row>
    <row r="911" spans="2:32" ht="13" customHeight="1" x14ac:dyDescent="0.55000000000000004">
      <c r="E911" s="112" t="s">
        <v>101</v>
      </c>
      <c r="F911" s="113"/>
      <c r="G911" s="112" t="s">
        <v>102</v>
      </c>
      <c r="H911" s="113"/>
      <c r="I911" s="113"/>
      <c r="J911" s="113"/>
      <c r="AF911" s="293"/>
    </row>
    <row r="912" spans="2:32" ht="13" customHeight="1" x14ac:dyDescent="0.55000000000000004">
      <c r="E912" s="112" t="s">
        <v>103</v>
      </c>
      <c r="F912" s="113"/>
      <c r="G912" s="112" t="s">
        <v>104</v>
      </c>
      <c r="H912" s="113"/>
      <c r="I912" s="113"/>
      <c r="J912" s="113"/>
      <c r="AF912" s="293"/>
    </row>
    <row r="913" spans="32:32" x14ac:dyDescent="0.55000000000000004">
      <c r="AF913" s="293"/>
    </row>
    <row r="914" spans="32:32" x14ac:dyDescent="0.55000000000000004">
      <c r="AF914" s="293"/>
    </row>
    <row r="915" spans="32:32" x14ac:dyDescent="0.55000000000000004">
      <c r="AF915" s="293"/>
    </row>
    <row r="916" spans="32:32" x14ac:dyDescent="0.55000000000000004">
      <c r="AF916" s="293"/>
    </row>
    <row r="917" spans="32:32" x14ac:dyDescent="0.55000000000000004">
      <c r="AF917" s="293"/>
    </row>
    <row r="918" spans="32:32" x14ac:dyDescent="0.55000000000000004">
      <c r="AF918" s="293"/>
    </row>
    <row r="919" spans="32:32" x14ac:dyDescent="0.55000000000000004">
      <c r="AF919" s="293"/>
    </row>
    <row r="920" spans="32:32" x14ac:dyDescent="0.55000000000000004">
      <c r="AF920" s="293"/>
    </row>
    <row r="921" spans="32:32" x14ac:dyDescent="0.55000000000000004">
      <c r="AF921" s="293"/>
    </row>
  </sheetData>
  <mergeCells count="12">
    <mergeCell ref="G906:H90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08"/>
  <sheetViews>
    <sheetView topLeftCell="A6" zoomScale="96" zoomScaleNormal="96" workbookViewId="0">
      <pane xSplit="1" ySplit="2" topLeftCell="B888" activePane="bottomRight" state="frozen"/>
      <selection activeCell="A6" sqref="A6"/>
      <selection pane="topRight" activeCell="B6" sqref="B6"/>
      <selection pane="bottomLeft" activeCell="A8" sqref="A8"/>
      <selection pane="bottomRight" activeCell="B897" sqref="B897"/>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5" t="s">
        <v>130</v>
      </c>
      <c r="C4" s="336"/>
      <c r="D4" s="336"/>
      <c r="E4" s="336"/>
      <c r="F4" s="336"/>
      <c r="G4" s="336"/>
      <c r="H4" s="336"/>
      <c r="I4" s="336"/>
      <c r="J4" s="336"/>
      <c r="K4" s="33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7" t="s">
        <v>76</v>
      </c>
      <c r="B5" s="340" t="s">
        <v>134</v>
      </c>
      <c r="C5" s="338"/>
      <c r="D5" s="338"/>
      <c r="E5" s="338"/>
      <c r="F5" s="341" t="s">
        <v>135</v>
      </c>
      <c r="G5" s="338" t="s">
        <v>131</v>
      </c>
      <c r="H5" s="338"/>
      <c r="I5" s="338"/>
      <c r="J5" s="338" t="s">
        <v>132</v>
      </c>
      <c r="K5" s="339"/>
      <c r="L5" s="353" t="s">
        <v>69</v>
      </c>
      <c r="M5" s="354"/>
      <c r="N5" s="357" t="s">
        <v>9</v>
      </c>
      <c r="O5" s="358"/>
      <c r="P5" s="365" t="s">
        <v>128</v>
      </c>
      <c r="Q5" s="366"/>
      <c r="R5" s="366"/>
      <c r="S5" s="367"/>
      <c r="T5" s="373" t="s">
        <v>88</v>
      </c>
      <c r="U5" s="374"/>
      <c r="V5" s="374"/>
      <c r="W5" s="374"/>
      <c r="X5" s="375"/>
      <c r="Y5" s="130"/>
      <c r="Z5" s="327" t="s">
        <v>76</v>
      </c>
      <c r="AA5" s="329" t="s">
        <v>161</v>
      </c>
      <c r="AB5" s="330"/>
      <c r="AC5" s="331"/>
      <c r="AD5" s="321" t="s">
        <v>142</v>
      </c>
      <c r="AE5" s="322"/>
      <c r="AF5" s="323"/>
      <c r="AG5" s="323"/>
      <c r="AH5" s="323"/>
      <c r="AI5" s="323"/>
      <c r="AJ5" s="324"/>
      <c r="AK5" s="361" t="s">
        <v>143</v>
      </c>
      <c r="AL5" s="323"/>
      <c r="AM5" s="323"/>
      <c r="AN5" s="323"/>
      <c r="AO5" s="323"/>
      <c r="AP5" s="362"/>
      <c r="AQ5" s="361" t="s">
        <v>144</v>
      </c>
      <c r="AR5" s="323"/>
      <c r="AS5" s="323"/>
      <c r="AT5" s="323"/>
      <c r="AU5" s="323"/>
      <c r="AV5" s="371"/>
    </row>
    <row r="6" spans="1:97" ht="28.5" customHeight="1" x14ac:dyDescent="0.55000000000000004">
      <c r="A6" s="327"/>
      <c r="B6" s="344" t="s">
        <v>148</v>
      </c>
      <c r="C6" s="345"/>
      <c r="D6" s="348" t="s">
        <v>86</v>
      </c>
      <c r="E6" s="346" t="s">
        <v>136</v>
      </c>
      <c r="F6" s="342"/>
      <c r="G6" s="348" t="s">
        <v>133</v>
      </c>
      <c r="H6" s="348" t="s">
        <v>9</v>
      </c>
      <c r="I6" s="348" t="s">
        <v>86</v>
      </c>
      <c r="J6" s="348" t="s">
        <v>133</v>
      </c>
      <c r="K6" s="349" t="s">
        <v>9</v>
      </c>
      <c r="L6" s="355"/>
      <c r="M6" s="356"/>
      <c r="N6" s="359"/>
      <c r="O6" s="360"/>
      <c r="P6" s="368"/>
      <c r="Q6" s="369"/>
      <c r="R6" s="369"/>
      <c r="S6" s="370"/>
      <c r="T6" s="376"/>
      <c r="U6" s="377"/>
      <c r="V6" s="377"/>
      <c r="W6" s="377"/>
      <c r="X6" s="378"/>
      <c r="Y6" s="130"/>
      <c r="Z6" s="327"/>
      <c r="AA6" s="332"/>
      <c r="AB6" s="333"/>
      <c r="AC6" s="334"/>
      <c r="AD6" s="379" t="s">
        <v>141</v>
      </c>
      <c r="AE6" s="380"/>
      <c r="AF6" s="325"/>
      <c r="AG6" s="325" t="s">
        <v>140</v>
      </c>
      <c r="AH6" s="325"/>
      <c r="AI6" s="325" t="s">
        <v>132</v>
      </c>
      <c r="AJ6" s="326"/>
      <c r="AK6" s="363" t="s">
        <v>141</v>
      </c>
      <c r="AL6" s="325"/>
      <c r="AM6" s="325" t="s">
        <v>140</v>
      </c>
      <c r="AN6" s="325"/>
      <c r="AO6" s="325" t="s">
        <v>132</v>
      </c>
      <c r="AP6" s="364"/>
      <c r="AQ6" s="363" t="s">
        <v>141</v>
      </c>
      <c r="AR6" s="325"/>
      <c r="AS6" s="325" t="s">
        <v>140</v>
      </c>
      <c r="AT6" s="325"/>
      <c r="AU6" s="325"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8"/>
      <c r="B7" s="140" t="s">
        <v>133</v>
      </c>
      <c r="C7" s="132" t="s">
        <v>9</v>
      </c>
      <c r="D7" s="343"/>
      <c r="E7" s="347"/>
      <c r="F7" s="343"/>
      <c r="G7" s="343"/>
      <c r="H7" s="343"/>
      <c r="I7" s="343"/>
      <c r="J7" s="343"/>
      <c r="K7" s="35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55000000000000004">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55000000000000004">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55000000000000004">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55000000000000004">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55000000000000004">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55000000000000004">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55000000000000004">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898" si="1276">+BA835+1</f>
        <v>415</v>
      </c>
      <c r="BB839" s="129">
        <v>1</v>
      </c>
      <c r="BC839" s="27">
        <f t="shared" ref="BC839:BC844" si="1277">+BC838+BB839</f>
        <v>1624</v>
      </c>
      <c r="BD839" s="237">
        <f t="shared" ref="BD839:BD898"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55000000000000004">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55000000000000004">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55000000000000004">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55000000000000004">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55000000000000004">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55000000000000004">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98"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898"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55000000000000004">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55000000000000004">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55000000000000004">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55000000000000004">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55000000000000004">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55000000000000004">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55000000000000004">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55000000000000004">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55000000000000004">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55000000000000004">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55000000000000004">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55000000000000004">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55000000000000004">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55000000000000004">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55000000000000004">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55000000000000004">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55000000000000004">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55000000000000004">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55000000000000004">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55000000000000004">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55000000000000004">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55000000000000004">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55000000000000004">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55000000000000004">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55000000000000004">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55000000000000004">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55000000000000004">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899"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55000000000000004">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55000000000000004">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55000000000000004">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55000000000000004">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55000000000000004">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55000000000000004">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55000000000000004">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55000000000000004">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55000000000000004">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55000000000000004">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55000000000000004">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55000000000000004">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898" si="1384">+AH884-AH883</f>
        <v>31</v>
      </c>
      <c r="AH884" s="154">
        <v>62129</v>
      </c>
      <c r="AI884" s="183">
        <f t="shared" ref="AI884:AI898"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55000000000000004">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55000000000000004">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55000000000000004">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55000000000000004">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55000000000000004">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55000000000000004">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55000000000000004">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55000000000000004">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55000000000000004">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55000000000000004">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55000000000000004">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55000000000000004">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55000000000000004">
      <c r="A897" s="178">
        <v>44721</v>
      </c>
      <c r="B897" s="239">
        <v>15</v>
      </c>
      <c r="C897" s="153">
        <f>+B897+C896</f>
        <v>18849</v>
      </c>
      <c r="D897" s="295">
        <f t="shared" ref="D897" si="1397">+C897-F897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+AU897</f>
        <v>211</v>
      </c>
      <c r="CU897">
        <f t="shared" si="1367"/>
        <v>0</v>
      </c>
    </row>
    <row r="898" spans="1:99" ht="18" customHeight="1" x14ac:dyDescent="0.55000000000000004">
      <c r="A898" s="178">
        <v>44722</v>
      </c>
      <c r="B898" s="239">
        <v>14</v>
      </c>
      <c r="C898" s="153">
        <f>+B898+C897</f>
        <v>18863</v>
      </c>
      <c r="D898" s="295">
        <f t="shared" ref="D898" si="1398">+C898-F898</f>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 si="1399">+A898</f>
        <v>44722</v>
      </c>
      <c r="AA898" s="229">
        <f t="shared" ref="AA898" si="1400">+AF898+AL898+AR898</f>
        <v>3095410</v>
      </c>
      <c r="AB898" s="229">
        <f t="shared" ref="AB898" si="1401">+AH898+AN898+AT898</f>
        <v>76575</v>
      </c>
      <c r="AC898" s="230">
        <f t="shared" ref="AC898" si="1402">+AJ898+AP898+AV898</f>
        <v>13187</v>
      </c>
      <c r="AD898" s="182">
        <f t="shared" ref="AD898" si="1403">+AF898-AF897</f>
        <v>130</v>
      </c>
      <c r="AE898" s="242">
        <f t="shared" ref="AE898" si="1404">+AE897+AD898</f>
        <v>332042</v>
      </c>
      <c r="AF898" s="154">
        <v>333247</v>
      </c>
      <c r="AG898" s="183">
        <f t="shared" si="1384"/>
        <v>60</v>
      </c>
      <c r="AH898" s="154">
        <v>62751</v>
      </c>
      <c r="AI898" s="183">
        <f t="shared" si="1385"/>
        <v>0</v>
      </c>
      <c r="AJ898" s="184">
        <v>9390</v>
      </c>
      <c r="AK898" s="185">
        <f t="shared" ref="AK898" si="1405">+AL898-AL897</f>
        <v>0</v>
      </c>
      <c r="AL898" s="154">
        <v>83</v>
      </c>
      <c r="AM898" s="183">
        <f t="shared" ref="AM898" si="1406">+AN898-AN897</f>
        <v>0</v>
      </c>
      <c r="AN898" s="154">
        <v>82</v>
      </c>
      <c r="AO898" s="183">
        <v>0</v>
      </c>
      <c r="AP898" s="186">
        <v>0</v>
      </c>
      <c r="AQ898" s="185">
        <f t="shared" ref="AQ898" si="1407">+AR898-AR897</f>
        <v>68293</v>
      </c>
      <c r="AR898" s="154">
        <v>2762080</v>
      </c>
      <c r="AS898" s="183">
        <f t="shared" ref="AS898" si="1408">+AT898-AT897</f>
        <v>0</v>
      </c>
      <c r="AT898" s="154">
        <v>13742</v>
      </c>
      <c r="AU898" s="183">
        <f>+AV898-AV897</f>
        <v>213</v>
      </c>
      <c r="AV898" s="187">
        <v>3797</v>
      </c>
      <c r="AW898" s="237">
        <f t="shared" si="1311"/>
        <v>737</v>
      </c>
      <c r="AX898" s="236">
        <f t="shared" ref="AX898" si="1409">+A898</f>
        <v>44722</v>
      </c>
      <c r="AY898" s="6">
        <v>36</v>
      </c>
      <c r="AZ898" s="237">
        <f t="shared" ref="AZ898" si="1410">+AZ897+AY898</f>
        <v>2335</v>
      </c>
      <c r="BA898" s="237">
        <f t="shared" si="1276"/>
        <v>432</v>
      </c>
      <c r="BB898" s="129">
        <v>0</v>
      </c>
      <c r="BC898" s="27">
        <f t="shared" ref="BC898" si="1411">+BC897+BB898</f>
        <v>1644</v>
      </c>
      <c r="BD898" s="237">
        <f t="shared" si="1278"/>
        <v>467</v>
      </c>
      <c r="BE898" s="228">
        <f t="shared" ref="BE898" si="1412">+Z898</f>
        <v>44722</v>
      </c>
      <c r="BF898" s="131">
        <f t="shared" ref="BF898" si="1413">+B898</f>
        <v>14</v>
      </c>
      <c r="BG898" s="131">
        <f t="shared" ref="BG898" si="1414">+BI898</f>
        <v>18863</v>
      </c>
      <c r="BH898" s="228">
        <f t="shared" ref="BH898" si="1415">+A898</f>
        <v>44722</v>
      </c>
      <c r="BI898" s="131">
        <f t="shared" ref="BI898" si="1416">+C898</f>
        <v>18863</v>
      </c>
      <c r="BJ898" s="1">
        <f t="shared" ref="BJ898" si="1417">+BE898</f>
        <v>44722</v>
      </c>
      <c r="BK898">
        <f t="shared" ref="BK898" si="1418">+BM898-BL898</f>
        <v>73</v>
      </c>
      <c r="BL898">
        <f t="shared" ref="BL898" si="1419">+M898</f>
        <v>58</v>
      </c>
      <c r="BM898">
        <f t="shared" ref="BM898" si="1420">+L898</f>
        <v>131</v>
      </c>
      <c r="BN898" s="1">
        <f t="shared" ref="BN898" si="1421">+BJ898</f>
        <v>44722</v>
      </c>
      <c r="BO898">
        <f t="shared" ref="BO898" si="1422">+BO894+BM898</f>
        <v>176030</v>
      </c>
      <c r="BP898">
        <f t="shared" ref="BP898" si="1423">+BP894+BL898</f>
        <v>9544</v>
      </c>
      <c r="BQ898" s="178">
        <f t="shared" ref="BQ898" si="1424">+A898</f>
        <v>44722</v>
      </c>
      <c r="BR898">
        <f t="shared" ref="BR898" si="1425">+AF898</f>
        <v>333247</v>
      </c>
      <c r="BS898">
        <f t="shared" ref="BS898" si="1426">+AH898</f>
        <v>62751</v>
      </c>
      <c r="BT898">
        <f t="shared" ref="BT898" si="1427">+AJ898</f>
        <v>9390</v>
      </c>
      <c r="BU898">
        <v>15</v>
      </c>
      <c r="BV898">
        <f t="shared" ref="BV898" si="1428">+AD898</f>
        <v>130</v>
      </c>
      <c r="BW898">
        <f t="shared" ref="BW898" si="1429">+BW894+BV898</f>
        <v>88220</v>
      </c>
      <c r="BX898" s="178">
        <f t="shared" ref="BX898" si="1430">+A898</f>
        <v>44722</v>
      </c>
      <c r="BY898">
        <f t="shared" ref="BY898" si="1431">+AL898</f>
        <v>83</v>
      </c>
      <c r="BZ898">
        <f t="shared" ref="BZ898" si="1432">+AN898</f>
        <v>82</v>
      </c>
      <c r="CA898">
        <f t="shared" ref="CA898" si="1433">+AP898</f>
        <v>0</v>
      </c>
      <c r="CB898" s="178">
        <f t="shared" ref="CB898" si="1434">+A898</f>
        <v>44722</v>
      </c>
      <c r="CC898">
        <f t="shared" ref="CC898" si="1435">+AR898</f>
        <v>2762080</v>
      </c>
      <c r="CD898">
        <f t="shared" ref="CD898" si="1436">+AT898</f>
        <v>13742</v>
      </c>
      <c r="CE898">
        <f t="shared" ref="CE898" si="1437">+AV898</f>
        <v>3797</v>
      </c>
      <c r="CF898" s="178">
        <f t="shared" ref="CF898" si="1438">+A898</f>
        <v>44722</v>
      </c>
      <c r="CG898">
        <f t="shared" ref="CG898" si="1439">+AQ898</f>
        <v>68293</v>
      </c>
      <c r="CH898">
        <f>+AU898</f>
        <v>213</v>
      </c>
      <c r="CI898" s="178">
        <f t="shared" ref="CI898" si="1440">+A898</f>
        <v>44722</v>
      </c>
      <c r="CJ898">
        <f t="shared" ref="CJ898" si="1441">+AD898</f>
        <v>130</v>
      </c>
      <c r="CK898">
        <f t="shared" ref="CK898" si="1442">+AG898</f>
        <v>60</v>
      </c>
      <c r="CL898" s="178">
        <f t="shared" ref="CL898" si="1443">+A898</f>
        <v>44722</v>
      </c>
      <c r="CM898">
        <f t="shared" ref="CM898" si="1444">+AI898</f>
        <v>0</v>
      </c>
      <c r="CN898" s="1">
        <f t="shared" ref="CN898" si="1445">+Z898</f>
        <v>44722</v>
      </c>
      <c r="CO898" s="281">
        <f t="shared" ref="CO898" si="1446">+AD898</f>
        <v>130</v>
      </c>
      <c r="CP898" s="1">
        <f t="shared" ref="CP898" si="1447">+Z898</f>
        <v>44722</v>
      </c>
      <c r="CQ898" s="282">
        <f t="shared" ref="CQ898" si="1448">+AI898</f>
        <v>0</v>
      </c>
      <c r="CR898" s="178">
        <f t="shared" ref="CR898" si="1449">+A898</f>
        <v>44722</v>
      </c>
      <c r="CS898">
        <f t="shared" ref="CS898" si="1450">+AQ898</f>
        <v>68293</v>
      </c>
      <c r="CT898">
        <f>+AU898</f>
        <v>213</v>
      </c>
      <c r="CU898">
        <f t="shared" ref="CU898" si="1451">+AS898</f>
        <v>0</v>
      </c>
    </row>
    <row r="899" spans="1:99" ht="18" customHeight="1" x14ac:dyDescent="0.55000000000000004">
      <c r="A899" s="178"/>
      <c r="B899" s="239"/>
      <c r="C899" s="153"/>
      <c r="D899" s="295"/>
      <c r="E899" s="146"/>
      <c r="F899" s="146"/>
      <c r="G899" s="146"/>
      <c r="H899" s="134"/>
      <c r="I899" s="146"/>
      <c r="J899" s="134"/>
      <c r="K899" s="42"/>
      <c r="L899" s="145"/>
      <c r="M899" s="239"/>
      <c r="N899" s="134"/>
      <c r="O899" s="134"/>
      <c r="P899" s="146"/>
      <c r="Q899" s="146"/>
      <c r="R899" s="134"/>
      <c r="S899" s="134"/>
      <c r="T899" s="146"/>
      <c r="U899" s="146"/>
      <c r="V899" s="134"/>
      <c r="W899" s="42"/>
      <c r="X899" s="147"/>
      <c r="Y899" s="5"/>
      <c r="Z899" s="75"/>
      <c r="AA899" s="229"/>
      <c r="AB899" s="229"/>
      <c r="AC899" s="230"/>
      <c r="AD899" s="182"/>
      <c r="AE899" s="242"/>
      <c r="AF899" s="154"/>
      <c r="AG899" s="183"/>
      <c r="AH899" s="154"/>
      <c r="AI899" s="183"/>
      <c r="AJ899" s="184"/>
      <c r="AK899" s="185"/>
      <c r="AL899" s="154"/>
      <c r="AM899" s="183"/>
      <c r="AN899" s="154"/>
      <c r="AO899" s="183"/>
      <c r="AP899" s="186"/>
      <c r="AQ899" s="185"/>
      <c r="AR899" s="154"/>
      <c r="AS899" s="183"/>
      <c r="AT899" s="154"/>
      <c r="AU899" s="183"/>
      <c r="AV899" s="187"/>
      <c r="AW899" s="237"/>
      <c r="AX899" s="236"/>
      <c r="AY899" s="6"/>
      <c r="AZ899" s="237"/>
      <c r="BA899" s="237"/>
      <c r="BB899" s="129"/>
      <c r="BC899" s="27"/>
      <c r="BD899" s="237"/>
      <c r="BE899" s="228"/>
      <c r="BF899" s="131"/>
      <c r="BG899" s="131"/>
      <c r="BH899" s="228"/>
      <c r="BI899" s="131"/>
      <c r="BJ899" s="1"/>
      <c r="BN899" s="1"/>
      <c r="BQ899" s="178"/>
      <c r="BX899" s="178"/>
      <c r="CB899" s="178"/>
      <c r="CE899">
        <f t="shared" si="1357"/>
        <v>0</v>
      </c>
      <c r="CF899" s="297"/>
      <c r="CI899" s="178"/>
      <c r="CL899" s="178"/>
      <c r="CN899" s="1"/>
      <c r="CO899" s="281"/>
      <c r="CP899" s="1"/>
      <c r="CQ899" s="282"/>
      <c r="CR899" s="178"/>
    </row>
    <row r="900" spans="1:99" ht="18" customHeight="1" x14ac:dyDescent="0.55000000000000004">
      <c r="A900" s="178"/>
      <c r="B900" s="239"/>
      <c r="C900" s="153"/>
      <c r="D900" s="153"/>
      <c r="E900" s="146"/>
      <c r="F900" s="146"/>
      <c r="G900" s="146"/>
      <c r="H900" s="134"/>
      <c r="I900" s="146"/>
      <c r="J900" s="134"/>
      <c r="K900" s="42"/>
      <c r="L900" s="145"/>
      <c r="M900" s="146"/>
      <c r="N900" s="134"/>
      <c r="O900" s="134"/>
      <c r="P900" s="146"/>
      <c r="Q900" s="146"/>
      <c r="R900" s="134"/>
      <c r="S900" s="134"/>
      <c r="T900" s="146"/>
      <c r="U900" s="146"/>
      <c r="V900" s="134"/>
      <c r="W900" s="42"/>
      <c r="X900" s="147"/>
      <c r="Y900" s="5"/>
      <c r="Z900" s="75"/>
      <c r="AA900" s="229"/>
      <c r="AB900" s="229"/>
      <c r="AC900" s="230"/>
      <c r="AD900" s="182"/>
      <c r="AE900" s="242"/>
      <c r="AF900" s="154"/>
      <c r="AG900" s="183"/>
      <c r="AH900" s="154"/>
      <c r="AI900" s="183"/>
      <c r="AJ900" s="184"/>
      <c r="AK900" s="185"/>
      <c r="AL900" s="154"/>
      <c r="AM900" s="183"/>
      <c r="AN900" s="154"/>
      <c r="AO900" s="183"/>
      <c r="AP900" s="186"/>
      <c r="AQ900" s="185"/>
      <c r="AR900" s="154"/>
      <c r="AS900" s="183"/>
      <c r="AT900" s="154"/>
      <c r="AU900" s="183"/>
      <c r="AV900" s="187"/>
      <c r="AW900" s="237"/>
      <c r="AX900" s="236"/>
      <c r="AY900" s="6"/>
      <c r="AZ900" s="237"/>
      <c r="BA900" s="237"/>
      <c r="BB900" s="129"/>
      <c r="BC900" s="27"/>
      <c r="BD900" s="237"/>
      <c r="BE900" s="228"/>
      <c r="BF900" s="131"/>
      <c r="BG900" s="131"/>
      <c r="BH900" s="228"/>
      <c r="BI900" s="131"/>
      <c r="BJ900" s="1"/>
      <c r="BN900" s="1"/>
      <c r="BQ900" s="178"/>
      <c r="BX900" s="178"/>
      <c r="CB900" s="178"/>
      <c r="CI900" s="178"/>
      <c r="CL900" s="178"/>
      <c r="CN900" s="1"/>
      <c r="CO900" s="281"/>
      <c r="CP900" s="1"/>
      <c r="CQ900" s="282"/>
      <c r="CR900" s="178"/>
    </row>
    <row r="901" spans="1:99" ht="7" customHeight="1" thickBot="1" x14ac:dyDescent="0.6">
      <c r="A901" s="66"/>
      <c r="B901" s="145"/>
      <c r="C901" s="153"/>
      <c r="D901" s="146"/>
      <c r="E901" s="146"/>
      <c r="F901" s="146"/>
      <c r="G901" s="146"/>
      <c r="H901" s="134"/>
      <c r="I901" s="146"/>
      <c r="J901" s="134"/>
      <c r="K901" s="147"/>
      <c r="L901" s="145"/>
      <c r="M901" s="146"/>
      <c r="N901" s="134"/>
      <c r="O901" s="134"/>
      <c r="P901" s="146"/>
      <c r="Q901" s="146"/>
      <c r="R901" s="134"/>
      <c r="S901" s="134"/>
      <c r="T901" s="146"/>
      <c r="U901" s="146"/>
      <c r="V901" s="134"/>
      <c r="W901" s="42"/>
      <c r="X901" s="147"/>
      <c r="Z901" s="66"/>
      <c r="AA901" s="64"/>
      <c r="AB901" s="64"/>
      <c r="AC901" s="64"/>
      <c r="AD901" s="182"/>
      <c r="AE901" s="242"/>
      <c r="AF901" s="154"/>
      <c r="AG901" s="183"/>
      <c r="AH901" s="154"/>
      <c r="AI901" s="183"/>
      <c r="AJ901" s="184"/>
      <c r="AK901" s="185"/>
      <c r="AL901" s="154"/>
      <c r="AM901" s="183"/>
      <c r="AN901" s="154"/>
      <c r="AO901" s="183"/>
      <c r="AP901" s="186"/>
      <c r="AQ901" s="185"/>
      <c r="AR901" s="154"/>
      <c r="AS901" s="183"/>
      <c r="AT901" s="154"/>
      <c r="AU901" s="183"/>
      <c r="AV901" s="187"/>
    </row>
    <row r="902" spans="1:99" x14ac:dyDescent="0.5500000000000000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AE902">
        <f>SUM(AD443:AD448)</f>
        <v>190</v>
      </c>
      <c r="AY902" s="45" t="s">
        <v>474</v>
      </c>
      <c r="BB902" s="45" t="s">
        <v>473</v>
      </c>
      <c r="BV902">
        <f>SUM(BV442:BV901)</f>
        <v>322097</v>
      </c>
    </row>
    <row r="903" spans="1:99" x14ac:dyDescent="0.55000000000000004">
      <c r="B903">
        <f>SUM(B554:B584)</f>
        <v>832</v>
      </c>
      <c r="AA903" s="298">
        <f>+AA881-AA880</f>
        <v>82409</v>
      </c>
      <c r="AE903">
        <f>SUM(AD797:AD900)</f>
        <v>253126</v>
      </c>
      <c r="AI903" s="258">
        <f>SUM(AI189:AI558)</f>
        <v>205</v>
      </c>
      <c r="AJ903">
        <f>SUM(AI797:AI900)</f>
        <v>8646</v>
      </c>
      <c r="AT903" s="45">
        <f>SUM(AU892:AU899)</f>
        <v>1134</v>
      </c>
      <c r="AV903">
        <f>SUM(AU854:AU900)</f>
        <v>2941</v>
      </c>
      <c r="AY903" s="45">
        <f>SUM(AY359:AY413)</f>
        <v>69</v>
      </c>
      <c r="BB903" s="45">
        <f>SUM(BB374:BB413)</f>
        <v>941</v>
      </c>
    </row>
    <row r="904" spans="1:99" x14ac:dyDescent="0.55000000000000004">
      <c r="L904">
        <f>SUM(L97:L903)</f>
        <v>690386</v>
      </c>
      <c r="P904">
        <f>SUM(P97:P903)</f>
        <v>30895</v>
      </c>
      <c r="AD904">
        <f>SUM(AD188:AD194)</f>
        <v>82</v>
      </c>
      <c r="AF904" s="351" t="s">
        <v>889</v>
      </c>
      <c r="AG904" s="351"/>
      <c r="AH904" s="351"/>
      <c r="AI904" s="351"/>
      <c r="AJ904">
        <f>SUM(AI797:AI827)</f>
        <v>7081</v>
      </c>
      <c r="AV904">
        <f>SUM(AU797:AU827)</f>
        <v>0</v>
      </c>
      <c r="AY904" s="45" t="s">
        <v>685</v>
      </c>
    </row>
    <row r="905" spans="1:99" ht="15" customHeight="1" x14ac:dyDescent="0.55000000000000004">
      <c r="A905" s="129"/>
      <c r="D905">
        <f>SUM(B229:B259)</f>
        <v>435</v>
      </c>
      <c r="Z905" s="129"/>
      <c r="AA905" s="129"/>
      <c r="AB905" s="129"/>
      <c r="AC905" s="129"/>
      <c r="AF905" s="351" t="s">
        <v>890</v>
      </c>
      <c r="AG905" s="351"/>
      <c r="AH905" s="351"/>
      <c r="AI905" s="351"/>
      <c r="AJ905">
        <f>SUM(AI828:AI857)</f>
        <v>1483</v>
      </c>
      <c r="AV905">
        <f>SUM(AU828:AU857)</f>
        <v>12</v>
      </c>
      <c r="AY905" s="45">
        <f>SUM(AY581:AY901)</f>
        <v>1925</v>
      </c>
    </row>
    <row r="906" spans="1:99" x14ac:dyDescent="0.55000000000000004">
      <c r="AB906" s="45" t="s">
        <v>827</v>
      </c>
      <c r="AD906" s="45">
        <f>SUM(AD810:AD816)</f>
        <v>17671</v>
      </c>
      <c r="AE906" s="45"/>
      <c r="AF906" s="45"/>
      <c r="AG906" s="45"/>
      <c r="AH906" s="45"/>
      <c r="AI906" s="45">
        <f>SUM(AI810:AI816)</f>
        <v>1903</v>
      </c>
      <c r="AJ906">
        <f>SUM(AI858:AI900)</f>
        <v>82</v>
      </c>
      <c r="AR906">
        <f>SUM(AQ769:AQ796)</f>
        <v>1699</v>
      </c>
      <c r="AV906">
        <f>SUM(AU857:AU880)</f>
        <v>574</v>
      </c>
    </row>
    <row r="907" spans="1:99" x14ac:dyDescent="0.55000000000000004">
      <c r="AF907">
        <f>SUM(AD188:AD558)</f>
        <v>10740</v>
      </c>
    </row>
    <row r="908" spans="1:99" x14ac:dyDescent="0.55000000000000004">
      <c r="AG908" t="s">
        <v>916</v>
      </c>
      <c r="AJ908">
        <f>SUM(AI857:AI888)</f>
        <v>80</v>
      </c>
    </row>
  </sheetData>
  <mergeCells count="35">
    <mergeCell ref="AF904:AI904"/>
    <mergeCell ref="AF905:AI905"/>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72"/>
  <sheetViews>
    <sheetView zoomScaleNormal="100" workbookViewId="0">
      <pane xSplit="3" ySplit="1" topLeftCell="D652" activePane="bottomRight" state="frozen"/>
      <selection pane="topRight" activeCell="C1" sqref="C1"/>
      <selection pane="bottomLeft" activeCell="A2" sqref="A2"/>
      <selection pane="bottomRight" activeCell="G661" sqref="G661"/>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61"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8"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8"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8"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8"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8" ht="17.5" customHeight="1" x14ac:dyDescent="0.55000000000000004">
      <c r="B661" s="264">
        <f t="shared" ref="B661" si="97">SUM(D661:AF661)-J661</f>
        <v>14</v>
      </c>
      <c r="C661" s="1">
        <v>44722</v>
      </c>
      <c r="D661">
        <v>4</v>
      </c>
      <c r="E661">
        <v>2</v>
      </c>
      <c r="F661">
        <v>1</v>
      </c>
      <c r="I661">
        <v>4</v>
      </c>
      <c r="J661" s="264">
        <f t="shared" si="88"/>
        <v>3</v>
      </c>
      <c r="K661">
        <v>3</v>
      </c>
      <c r="AG661" s="1">
        <f t="shared" ref="AG661" si="98">+C661</f>
        <v>44722</v>
      </c>
      <c r="AH661" s="265">
        <f t="shared" ref="AH661" si="99">+AK661-AI661-AJ661</f>
        <v>10</v>
      </c>
      <c r="AI661" s="265">
        <f t="shared" ref="AI661" si="100">+H661</f>
        <v>0</v>
      </c>
      <c r="AJ661">
        <f t="shared" ref="AJ661" si="101">+D661</f>
        <v>4</v>
      </c>
      <c r="AK661" s="265">
        <f t="shared" ref="AK661" si="102">+B661</f>
        <v>14</v>
      </c>
    </row>
    <row r="662" spans="2:38" ht="17.5" customHeight="1" x14ac:dyDescent="0.55000000000000004">
      <c r="B662" s="264"/>
      <c r="C662" s="1"/>
      <c r="J662" s="264"/>
      <c r="AG662" s="1"/>
      <c r="AH662" s="265"/>
      <c r="AI662" s="265"/>
      <c r="AK662" s="265"/>
    </row>
    <row r="663" spans="2:38" ht="17.5" customHeight="1" x14ac:dyDescent="0.55000000000000004">
      <c r="B663" s="264"/>
      <c r="C663" s="1"/>
      <c r="E663" s="292"/>
      <c r="J663" s="264"/>
      <c r="AG663" s="1"/>
      <c r="AH663" s="265"/>
      <c r="AI663" s="265"/>
    </row>
    <row r="664" spans="2:38" x14ac:dyDescent="0.55000000000000004">
      <c r="B664" s="239"/>
      <c r="C664" s="1"/>
      <c r="AG664" s="277">
        <v>1</v>
      </c>
    </row>
    <row r="665" spans="2:38" s="263" customFormat="1" ht="5" customHeight="1" x14ac:dyDescent="0.55000000000000004">
      <c r="B665" s="262"/>
      <c r="C665" s="261"/>
      <c r="AF665" s="5"/>
    </row>
    <row r="666" spans="2:38" ht="5.5" customHeight="1" x14ac:dyDescent="0.55000000000000004">
      <c r="B666" s="255"/>
      <c r="C666" s="1"/>
    </row>
    <row r="667" spans="2:38" x14ac:dyDescent="0.55000000000000004">
      <c r="B667">
        <f>SUM(B2:B666)</f>
        <v>16529</v>
      </c>
      <c r="C667" s="1" t="s">
        <v>348</v>
      </c>
      <c r="D667" s="27">
        <f t="shared" ref="D667:J667" si="103">SUM(D2:D666)</f>
        <v>4140</v>
      </c>
      <c r="E667" s="27">
        <f t="shared" si="103"/>
        <v>3601</v>
      </c>
      <c r="F667" s="27">
        <f t="shared" si="103"/>
        <v>1281</v>
      </c>
      <c r="G667">
        <f t="shared" si="103"/>
        <v>1004</v>
      </c>
      <c r="H667">
        <f t="shared" si="103"/>
        <v>1507</v>
      </c>
      <c r="I667" s="27">
        <f t="shared" si="103"/>
        <v>1172</v>
      </c>
      <c r="J667" s="27">
        <f t="shared" si="103"/>
        <v>3824</v>
      </c>
      <c r="K667">
        <f t="shared" ref="K667:AE667" si="104">SUM(K2:K666)</f>
        <v>581</v>
      </c>
      <c r="L667">
        <f t="shared" si="104"/>
        <v>14</v>
      </c>
      <c r="M667">
        <f t="shared" si="104"/>
        <v>44</v>
      </c>
      <c r="N667">
        <f t="shared" si="104"/>
        <v>107</v>
      </c>
      <c r="O667" s="27">
        <f t="shared" si="104"/>
        <v>372</v>
      </c>
      <c r="P667">
        <f t="shared" si="104"/>
        <v>18</v>
      </c>
      <c r="Q667">
        <f t="shared" si="104"/>
        <v>26</v>
      </c>
      <c r="R667">
        <f t="shared" si="104"/>
        <v>206</v>
      </c>
      <c r="S667">
        <f t="shared" si="104"/>
        <v>50</v>
      </c>
      <c r="T667">
        <f t="shared" si="104"/>
        <v>120</v>
      </c>
      <c r="U667">
        <f t="shared" si="104"/>
        <v>132</v>
      </c>
      <c r="V667">
        <f t="shared" si="104"/>
        <v>206</v>
      </c>
      <c r="W667">
        <f t="shared" si="104"/>
        <v>9</v>
      </c>
      <c r="X667">
        <f t="shared" si="104"/>
        <v>59</v>
      </c>
      <c r="Y667">
        <f t="shared" si="104"/>
        <v>177</v>
      </c>
      <c r="Z667">
        <f t="shared" si="104"/>
        <v>162</v>
      </c>
      <c r="AA667">
        <f t="shared" si="104"/>
        <v>1</v>
      </c>
      <c r="AB667">
        <f t="shared" si="104"/>
        <v>383</v>
      </c>
      <c r="AC667">
        <f t="shared" si="104"/>
        <v>71</v>
      </c>
      <c r="AD667">
        <f t="shared" si="104"/>
        <v>545</v>
      </c>
      <c r="AE667">
        <f t="shared" si="104"/>
        <v>541</v>
      </c>
      <c r="AL667" s="265"/>
    </row>
    <row r="668" spans="2:38" x14ac:dyDescent="0.55000000000000004">
      <c r="C668" s="1"/>
    </row>
    <row r="669" spans="2:38" ht="5" customHeight="1" x14ac:dyDescent="0.55000000000000004">
      <c r="C669" s="1"/>
    </row>
    <row r="672" spans="2:38" x14ac:dyDescent="0.55000000000000004">
      <c r="B672" s="239"/>
      <c r="K67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5" zoomScale="70" zoomScaleNormal="70" workbookViewId="0">
      <selection activeCell="Q22" sqref="Q2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06"/>
  <sheetViews>
    <sheetView topLeftCell="A2" workbookViewId="0">
      <pane xSplit="2" ySplit="2" topLeftCell="C695" activePane="bottomRight" state="frozen"/>
      <selection activeCell="O24" sqref="O24"/>
      <selection pane="topRight" activeCell="O24" sqref="O24"/>
      <selection pane="bottomLeft" activeCell="O24" sqref="O24"/>
      <selection pane="bottomRight" activeCell="G703" sqref="G70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+A698+1</f>
        <v>701</v>
      </c>
      <c r="B699" s="248"/>
      <c r="C699" s="45"/>
      <c r="D699" t="s">
        <v>925</v>
      </c>
      <c r="E699">
        <v>24</v>
      </c>
      <c r="F699">
        <f>+F698+1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+A699+1</f>
        <v>702</v>
      </c>
      <c r="B700" s="248"/>
      <c r="C700" s="45"/>
      <c r="D700" t="s">
        <v>926</v>
      </c>
      <c r="E700">
        <v>24</v>
      </c>
      <c r="F700">
        <f>+F699+1</f>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+A700+1</f>
        <v>703</v>
      </c>
      <c r="B701" s="248"/>
      <c r="C701" s="45"/>
      <c r="D701" t="s">
        <v>927</v>
      </c>
      <c r="E701">
        <v>24</v>
      </c>
      <c r="F701">
        <f>+F700+1</f>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+A701+1</f>
        <v>704</v>
      </c>
      <c r="B702" s="248"/>
      <c r="C702" s="45"/>
      <c r="D702" t="s">
        <v>928</v>
      </c>
      <c r="E702">
        <v>24</v>
      </c>
      <c r="F702">
        <f>+F701+1</f>
        <v>614</v>
      </c>
      <c r="G702" s="1">
        <v>44722</v>
      </c>
      <c r="H702" s="129">
        <v>0</v>
      </c>
      <c r="I702" s="247">
        <f t="shared" ref="I702" si="275">+I701+H702</f>
        <v>1011</v>
      </c>
      <c r="J702" s="129"/>
      <c r="K702" s="252">
        <f t="shared" ref="K702" si="276">+K701+J702</f>
        <v>977</v>
      </c>
      <c r="L702" s="275">
        <f t="shared" ref="L702" si="277">+L701+J702</f>
        <v>78</v>
      </c>
      <c r="M702" s="5"/>
      <c r="N702" s="252">
        <f t="shared" ref="N702" si="278">+N701+M702</f>
        <v>3</v>
      </c>
      <c r="O702" s="129">
        <v>0</v>
      </c>
      <c r="P702" s="129"/>
      <c r="Q702" s="6"/>
      <c r="R702" s="276">
        <f t="shared" ref="R702" si="279">+R701+Q702</f>
        <v>352</v>
      </c>
      <c r="S702" s="238">
        <f t="shared" ref="S702" si="280">+S701+Q702</f>
        <v>591</v>
      </c>
      <c r="T702" s="253">
        <f t="shared" ref="T702" si="281">+T701+O702-P702-Q702</f>
        <v>0</v>
      </c>
      <c r="U702" s="278">
        <f t="shared" ref="U702" si="282">+G702</f>
        <v>44722</v>
      </c>
      <c r="V702" s="5">
        <f t="shared" ref="V702" si="283">+H702</f>
        <v>0</v>
      </c>
      <c r="W702" s="27">
        <f t="shared" ref="W702" si="284">+I702</f>
        <v>1011</v>
      </c>
      <c r="X702" s="253">
        <f t="shared" ref="X702" si="285">+X701+V702-J702</f>
        <v>30</v>
      </c>
      <c r="Y702" s="5">
        <f t="shared" ref="Y702" si="286">+O702</f>
        <v>0</v>
      </c>
      <c r="Z702" s="250">
        <f t="shared" ref="Z702" si="287">+Z701+Y702-P702-Q702</f>
        <v>0</v>
      </c>
    </row>
    <row r="703" spans="1:26" ht="24" customHeight="1" x14ac:dyDescent="0.55000000000000004">
      <c r="B703" s="248"/>
      <c r="C703" s="45"/>
      <c r="G703" s="1"/>
      <c r="H703" s="129"/>
      <c r="I703" s="247"/>
      <c r="J703" s="129"/>
      <c r="K703" s="252"/>
      <c r="L703" s="275"/>
      <c r="M703" s="5"/>
      <c r="N703" s="252"/>
      <c r="O703" s="129"/>
      <c r="P703" s="129"/>
      <c r="Q703" s="6"/>
      <c r="R703" s="276"/>
      <c r="S703" s="238"/>
      <c r="T703" s="253"/>
      <c r="U703" s="278"/>
      <c r="V703" s="5"/>
      <c r="W703" s="27"/>
      <c r="X703" s="253"/>
      <c r="Y703" s="5"/>
      <c r="Z703" s="250"/>
    </row>
    <row r="704" spans="1:26" x14ac:dyDescent="0.55000000000000004">
      <c r="B704" s="248"/>
      <c r="C704" s="45"/>
      <c r="G704" s="1"/>
      <c r="H704" s="128"/>
      <c r="I704" s="285"/>
      <c r="J704" s="128"/>
      <c r="K704" s="286"/>
      <c r="L704" s="287"/>
      <c r="M704" s="285"/>
      <c r="N704" s="286"/>
      <c r="O704" s="128"/>
      <c r="P704" s="285"/>
      <c r="Q704" s="288"/>
      <c r="R704" s="289"/>
      <c r="S704" s="288"/>
      <c r="T704" s="128"/>
      <c r="U704" s="290"/>
      <c r="V704" s="285"/>
      <c r="W704" s="285"/>
      <c r="X704" s="128"/>
      <c r="Y704" s="285"/>
      <c r="Z704" s="128"/>
    </row>
    <row r="705" spans="8:26" ht="7.5" customHeight="1" x14ac:dyDescent="0.55000000000000004">
      <c r="H705" s="285"/>
      <c r="I705" s="285"/>
      <c r="J705" s="285"/>
      <c r="K705" s="285"/>
      <c r="L705" s="291"/>
      <c r="M705" s="285"/>
      <c r="N705" s="285"/>
      <c r="O705" s="285"/>
      <c r="P705" s="285"/>
      <c r="Q705" s="285"/>
      <c r="R705" s="291"/>
      <c r="S705" s="285"/>
      <c r="T705" s="285"/>
      <c r="U705" s="285"/>
      <c r="V705" s="285"/>
      <c r="W705" s="285"/>
      <c r="X705" s="128"/>
      <c r="Y705" s="285"/>
      <c r="Z705" s="128"/>
    </row>
    <row r="706" spans="8:26" x14ac:dyDescent="0.55000000000000004">
      <c r="H706" s="285"/>
      <c r="I706" s="285"/>
      <c r="J706" s="285"/>
      <c r="K706" s="285"/>
      <c r="L706" s="291"/>
      <c r="M706" s="285"/>
      <c r="N706" s="285"/>
      <c r="O706" s="285"/>
      <c r="P706" s="285"/>
      <c r="Q706" s="285"/>
      <c r="R706" s="291"/>
      <c r="S706" s="285"/>
      <c r="T706" s="285"/>
      <c r="U706" s="285"/>
      <c r="V706" s="285"/>
      <c r="W706" s="285"/>
      <c r="X706" s="128"/>
      <c r="Y706" s="285"/>
      <c r="Z70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1" t="s">
        <v>2</v>
      </c>
      <c r="C4" s="35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1" t="s">
        <v>38</v>
      </c>
      <c r="CI4" s="351"/>
      <c r="CJ4" s="351"/>
      <c r="CK4" s="351"/>
      <c r="CL4" s="351"/>
    </row>
    <row r="5" spans="2:90" x14ac:dyDescent="0.55000000000000004">
      <c r="B5" t="s">
        <v>3</v>
      </c>
      <c r="C5" t="s">
        <v>1</v>
      </c>
      <c r="D5" s="351" t="s">
        <v>4</v>
      </c>
      <c r="E5" s="35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2022-06-13T05:01:36Z</dcterms:modified>
</cp:coreProperties>
</file>