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0F6C265D-C6E6-4852-AF7B-9FB13B20365A}"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1040" i="5" l="1"/>
  <c r="AW1040" i="5"/>
  <c r="CU1040" i="5"/>
  <c r="CT1040" i="5"/>
  <c r="CS1040" i="5"/>
  <c r="CR1040" i="5"/>
  <c r="CQ1040" i="5"/>
  <c r="CP1040" i="5"/>
  <c r="CO1040" i="5"/>
  <c r="CN1040" i="5"/>
  <c r="CM1040" i="5"/>
  <c r="CL1040" i="5"/>
  <c r="CK1040" i="5"/>
  <c r="CJ1040" i="5"/>
  <c r="CI1040" i="5"/>
  <c r="CH1040" i="5"/>
  <c r="CG1040" i="5"/>
  <c r="CF1040" i="5"/>
  <c r="CE1040" i="5"/>
  <c r="CD1040" i="5"/>
  <c r="CC1040" i="5"/>
  <c r="CB1040" i="5"/>
  <c r="CA1040" i="5"/>
  <c r="BZ1040" i="5"/>
  <c r="BY1040" i="5"/>
  <c r="BX1040" i="5"/>
  <c r="BV1040" i="5"/>
  <c r="BW1040" i="5" s="1"/>
  <c r="BT1040" i="5"/>
  <c r="BS1040" i="5"/>
  <c r="BR1040" i="5"/>
  <c r="BQ1040" i="5"/>
  <c r="BM1040" i="5"/>
  <c r="BK1040" i="5" s="1"/>
  <c r="BL1040" i="5"/>
  <c r="BP1040" i="5" s="1"/>
  <c r="BI1040" i="5"/>
  <c r="BH1040" i="5"/>
  <c r="BG1040" i="5"/>
  <c r="BF1040" i="5"/>
  <c r="BE1040" i="5"/>
  <c r="BJ1040" i="5" s="1"/>
  <c r="BN1040" i="5" s="1"/>
  <c r="BD1040" i="5"/>
  <c r="BC1040" i="5"/>
  <c r="BA1040" i="5"/>
  <c r="AZ1040" i="5"/>
  <c r="Z1040" i="5"/>
  <c r="Y1040" i="5"/>
  <c r="AF1041" i="2"/>
  <c r="AE1041" i="2"/>
  <c r="AB1041" i="2"/>
  <c r="AA1041" i="2"/>
  <c r="Z1041" i="2"/>
  <c r="Y1041" i="2"/>
  <c r="X1041" i="2"/>
  <c r="W1041" i="2"/>
  <c r="P1041" i="2"/>
  <c r="O1041" i="2"/>
  <c r="M1041" i="2"/>
  <c r="K1041" i="2"/>
  <c r="H1041" i="2"/>
  <c r="AU1040" i="5"/>
  <c r="AS1040" i="5"/>
  <c r="AQ1040" i="5"/>
  <c r="AO1040" i="5"/>
  <c r="AM1040" i="5"/>
  <c r="AK1040" i="5"/>
  <c r="AI1040" i="5"/>
  <c r="AG1040" i="5"/>
  <c r="AD1040" i="5"/>
  <c r="AE1040" i="5" s="1"/>
  <c r="AC1040" i="5"/>
  <c r="AB1040" i="5"/>
  <c r="AA1040" i="5"/>
  <c r="C1040" i="5"/>
  <c r="D1040" i="5" s="1"/>
  <c r="Y844" i="6"/>
  <c r="Z844" i="6" s="1"/>
  <c r="V844" i="6"/>
  <c r="X844" i="6" s="1"/>
  <c r="U844" i="6"/>
  <c r="T844" i="6"/>
  <c r="S844" i="6"/>
  <c r="R844" i="6"/>
  <c r="N844" i="6"/>
  <c r="L844" i="6"/>
  <c r="K844" i="6"/>
  <c r="I844" i="6"/>
  <c r="W844" i="6" s="1"/>
  <c r="F844" i="6"/>
  <c r="A844" i="6"/>
  <c r="AK803" i="7"/>
  <c r="AJ803" i="7"/>
  <c r="AH803" i="7"/>
  <c r="J803" i="7"/>
  <c r="B803" i="7" s="1"/>
  <c r="AL803" i="7" s="1"/>
  <c r="Z1039" i="5"/>
  <c r="CP1039" i="5" s="1"/>
  <c r="AX1039" i="5"/>
  <c r="Y843" i="6"/>
  <c r="V843" i="6"/>
  <c r="U843" i="6"/>
  <c r="AK802" i="7"/>
  <c r="AJ802" i="7"/>
  <c r="AH802" i="7"/>
  <c r="J802" i="7"/>
  <c r="B802" i="7" s="1"/>
  <c r="AL802" i="7" s="1"/>
  <c r="AI802" i="7" s="1"/>
  <c r="CU1039" i="5"/>
  <c r="CR1039" i="5"/>
  <c r="CL1039" i="5"/>
  <c r="CI1039" i="5"/>
  <c r="CF1039" i="5"/>
  <c r="CE1039" i="5"/>
  <c r="CD1039" i="5"/>
  <c r="CC1039" i="5"/>
  <c r="CB1039" i="5"/>
  <c r="CA1039" i="5"/>
  <c r="BZ1039" i="5"/>
  <c r="BY1039" i="5"/>
  <c r="BX1039" i="5"/>
  <c r="BT1039" i="5"/>
  <c r="BS1039" i="5"/>
  <c r="BR1039" i="5"/>
  <c r="BQ1039" i="5"/>
  <c r="BM1039" i="5"/>
  <c r="BL1039" i="5"/>
  <c r="BH1039" i="5"/>
  <c r="BF1039" i="5"/>
  <c r="BE1039" i="5"/>
  <c r="BJ1039" i="5" s="1"/>
  <c r="BN1039" i="5" s="1"/>
  <c r="AU1039" i="5"/>
  <c r="CH1039" i="5" s="1"/>
  <c r="AS1039" i="5"/>
  <c r="AQ1039" i="5"/>
  <c r="CG1039" i="5" s="1"/>
  <c r="AO1039" i="5"/>
  <c r="AM1039" i="5"/>
  <c r="AK1039" i="5"/>
  <c r="AI1039" i="5"/>
  <c r="CM1039" i="5" s="1"/>
  <c r="AG1039" i="5"/>
  <c r="CK1039" i="5" s="1"/>
  <c r="AD1039" i="5"/>
  <c r="AC1039" i="5"/>
  <c r="AB1039" i="5"/>
  <c r="AA1039" i="5"/>
  <c r="AF1040" i="2"/>
  <c r="AE1040" i="2"/>
  <c r="AA1040" i="2"/>
  <c r="Z1040" i="2"/>
  <c r="X1040" i="2"/>
  <c r="W1040" i="2"/>
  <c r="P1040" i="2"/>
  <c r="Z1038" i="5"/>
  <c r="BE1038" i="5" s="1"/>
  <c r="BJ1038" i="5" s="1"/>
  <c r="BN1038" i="5" s="1"/>
  <c r="CR1038" i="5"/>
  <c r="CN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AI801" i="7" s="1"/>
  <c r="Y842" i="6"/>
  <c r="V842" i="6"/>
  <c r="U842" i="6"/>
  <c r="AF1039" i="2"/>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AI803" i="7" l="1"/>
  <c r="BO1040" i="5"/>
  <c r="I1041" i="2"/>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AI800" i="7" s="1"/>
  <c r="Z1036" i="5"/>
  <c r="CP1036" i="5" s="1"/>
  <c r="AX1036" i="5"/>
  <c r="AG1046" i="5"/>
  <c r="AG1047"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AI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AI798" i="7" s="1"/>
  <c r="Y839" i="6"/>
  <c r="V839" i="6"/>
  <c r="U839" i="6"/>
  <c r="CM1036" i="5" l="1"/>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5" i="5" l="1"/>
  <c r="AP1055" i="5"/>
  <c r="CS981" i="5"/>
  <c r="AT1055" i="5"/>
  <c r="CO981" i="5"/>
  <c r="AH1055" i="5"/>
  <c r="CT981" i="5"/>
  <c r="AV1055" i="5"/>
  <c r="CM981" i="5"/>
  <c r="AJ105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4" i="5" l="1"/>
  <c r="AP1054" i="5"/>
  <c r="AH1054" i="5"/>
  <c r="CG950" i="5"/>
  <c r="AT1054" i="5"/>
  <c r="CH950" i="5"/>
  <c r="AV1054" i="5"/>
  <c r="CM950" i="5"/>
  <c r="AJ105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3" i="5" l="1"/>
  <c r="AT1053" i="5"/>
  <c r="AV1053" i="5"/>
  <c r="AP1053" i="5"/>
  <c r="AJ1053" i="5"/>
  <c r="AN105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2" i="5"/>
  <c r="BE919" i="5"/>
  <c r="BJ919" i="5" s="1"/>
  <c r="BN919" i="5" s="1"/>
  <c r="BE921" i="5"/>
  <c r="BJ921" i="5" s="1"/>
  <c r="BN921" i="5" s="1"/>
  <c r="BK920" i="5"/>
  <c r="CG920" i="5"/>
  <c r="AP105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2" i="5" l="1"/>
  <c r="CQ889" i="5"/>
  <c r="AJ1052" i="5"/>
  <c r="AT1052" i="5"/>
  <c r="CK889" i="5"/>
  <c r="CS889" i="5"/>
  <c r="AU1046" i="5"/>
  <c r="CJ889" i="5"/>
  <c r="AH105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1" i="5" l="1"/>
  <c r="AN105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1" i="5" l="1"/>
  <c r="AT1051" i="5"/>
  <c r="AV1051" i="5"/>
  <c r="CK858" i="5"/>
  <c r="BV858" i="5"/>
  <c r="AH105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7" i="5"/>
  <c r="AE839" i="2"/>
  <c r="AA839" i="2"/>
  <c r="Z839" i="2"/>
  <c r="X839" i="2"/>
  <c r="W839" i="2"/>
  <c r="P839" i="2"/>
  <c r="O810" i="7"/>
  <c r="G81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0" i="5" l="1"/>
  <c r="AJ1050" i="5"/>
  <c r="AT1050" i="5"/>
  <c r="AV1048" i="5"/>
  <c r="AV1050" i="5"/>
  <c r="CK828" i="5"/>
  <c r="AJ104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9" i="5" l="1"/>
  <c r="AT1049" i="5"/>
  <c r="AJ1049" i="5"/>
  <c r="AP1049" i="5"/>
  <c r="AH1049" i="5"/>
  <c r="AV1049" i="5"/>
  <c r="CK797" i="5"/>
  <c r="AJ1047" i="5"/>
  <c r="AV104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6" i="5"/>
  <c r="AJ104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8" i="5"/>
  <c r="AS581" i="5"/>
  <c r="CU581" i="5" s="1"/>
  <c r="AG581" i="5"/>
  <c r="CK581" i="5" s="1"/>
  <c r="X81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6" i="5"/>
  <c r="CL378" i="5" l="1"/>
  <c r="CI378" i="5"/>
  <c r="CE378" i="5"/>
  <c r="CD378" i="5"/>
  <c r="CC378" i="5"/>
  <c r="CB378" i="5"/>
  <c r="CA378" i="5"/>
  <c r="BZ378" i="5"/>
  <c r="BY378" i="5"/>
  <c r="BX378" i="5"/>
  <c r="BT378" i="5"/>
  <c r="BS378" i="5"/>
  <c r="BR378" i="5"/>
  <c r="BQ378" i="5"/>
  <c r="BL378" i="5"/>
  <c r="BM378" i="5"/>
  <c r="BH378" i="5"/>
  <c r="BF378" i="5"/>
  <c r="BB104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0" i="7"/>
  <c r="AD810" i="7"/>
  <c r="AB810" i="7"/>
  <c r="Y810" i="7"/>
  <c r="N810" i="7"/>
  <c r="E81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39" i="5" l="1"/>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0" i="7"/>
  <c r="T810" i="7"/>
  <c r="R810" i="7"/>
  <c r="Z810" i="7"/>
  <c r="AC81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0" i="7"/>
  <c r="AK371" i="7"/>
  <c r="S810" i="7"/>
  <c r="B371" i="7"/>
  <c r="AL371" i="7" s="1"/>
  <c r="U81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0" i="7"/>
  <c r="K810" i="7"/>
  <c r="AK392" i="7"/>
  <c r="I81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0" i="2" l="1"/>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0" i="7"/>
  <c r="AK536" i="7"/>
  <c r="H810" i="7"/>
  <c r="AJ536" i="7"/>
  <c r="B536" i="7"/>
  <c r="AL536" i="7" s="1"/>
  <c r="L810"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I1034" i="2"/>
  <c r="AB1034" i="2"/>
  <c r="AB1033" i="2"/>
  <c r="I1033" i="2"/>
  <c r="W584" i="6"/>
  <c r="I585" i="6"/>
  <c r="AB1040" i="2" l="1"/>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0" i="7"/>
  <c r="B573" i="7"/>
  <c r="AL573" i="7" s="1"/>
  <c r="AK573" i="7"/>
  <c r="B81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43" i="6" s="1"/>
  <c r="W838" i="6"/>
  <c r="I840" i="6"/>
  <c r="W840" i="6" l="1"/>
  <c r="I842" i="6"/>
  <c r="W842" i="6" s="1"/>
</calcChain>
</file>

<file path=xl/sharedStrings.xml><?xml version="1.0" encoding="utf-8"?>
<sst xmlns="http://schemas.openxmlformats.org/spreadsheetml/2006/main" count="1394" uniqueCount="980">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</sst>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国家衛健委発表に基づく感染状況!$AE$374:$AE$1045</c:f>
              <c:numCache>
                <c:formatCode>m"月"d"日"</c:formatCode>
                <c:ptCount val="67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numCache>
            </c:numRef>
          </c:cat>
          <c:val>
            <c:numRef>
              <c:f>国家衛健委発表に基づく感染状況!$AF$374:$AF$1045</c:f>
              <c:numCache>
                <c:formatCode>#,##0_);[Red]\(#,##0\)</c:formatCode>
                <c:ptCount val="67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377</c:v>
                </c:pt>
                <c:pt idx="666">
                  <c:v>401</c:v>
                </c:pt>
                <c:pt idx="667">
                  <c:v>521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香港マカオ台湾の患者・海外輸入症例・無症状病原体保有者!$CN$189:$CN$1044</c:f>
              <c:numCache>
                <c:formatCode>m"月"d"日"</c:formatCode>
                <c:ptCount val="8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numCache>
            </c:numRef>
          </c:cat>
          <c:val>
            <c:numRef>
              <c:f>香港マカオ台湾の患者・海外輸入症例・無症状病原体保有者!$CO$189:$CO$1044</c:f>
              <c:numCache>
                <c:formatCode>General</c:formatCode>
                <c:ptCount val="85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省市別輸入症例数変化!$D$2:$D$807</c:f>
              <c:numCache>
                <c:formatCode>General</c:formatCode>
                <c:ptCount val="80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省市別輸入症例数変化!$E$2:$E$807</c:f>
              <c:numCache>
                <c:formatCode>General</c:formatCode>
                <c:ptCount val="80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省市別輸入症例数変化!$F$2:$F$807</c:f>
              <c:numCache>
                <c:formatCode>General</c:formatCode>
                <c:ptCount val="80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省市別輸入症例数変化!$G$2:$G$807</c:f>
              <c:numCache>
                <c:formatCode>General</c:formatCode>
                <c:ptCount val="80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省市別輸入症例数変化!$H$2:$H$807</c:f>
              <c:numCache>
                <c:formatCode>General</c:formatCode>
                <c:ptCount val="80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省市別輸入症例数変化!$I$2:$I$807</c:f>
              <c:numCache>
                <c:formatCode>General</c:formatCode>
                <c:ptCount val="80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省市別輸入症例数変化!$C$2:$C$807</c:f>
              <c:numCache>
                <c:formatCode>m"月"d"日"</c:formatCode>
                <c:ptCount val="8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省市別輸入症例数変化!$J$2:$J$807</c:f>
              <c:numCache>
                <c:formatCode>0_);[Red]\(0\)</c:formatCode>
                <c:ptCount val="80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香港マカオ台湾の患者・海外輸入症例・無症状病原体保有者!$AX$169:$AX$1044</c:f>
              <c:numCache>
                <c:formatCode>m"月"d"日"</c:formatCode>
                <c:ptCount val="8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numCache>
            </c:numRef>
          </c:cat>
          <c:val>
            <c:numRef>
              <c:f>香港マカオ台湾の患者・海外輸入症例・無症状病原体保有者!$AY$169:$AY$1044</c:f>
              <c:numCache>
                <c:formatCode>General</c:formatCode>
                <c:ptCount val="87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香港マカオ台湾の患者・海外輸入症例・無症状病原体保有者!$AX$169:$AX$1044</c:f>
              <c:numCache>
                <c:formatCode>m"月"d"日"</c:formatCode>
                <c:ptCount val="8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numCache>
            </c:numRef>
          </c:cat>
          <c:val>
            <c:numRef>
              <c:f>香港マカオ台湾の患者・海外輸入症例・無症状病原体保有者!$BB$169:$BB$1044</c:f>
              <c:numCache>
                <c:formatCode>General</c:formatCode>
                <c:ptCount val="87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香港マカオ台湾の患者・海外輸入症例・無症状病原体保有者!$AX$169:$AX$1044</c:f>
              <c:numCache>
                <c:formatCode>m"月"d"日"</c:formatCode>
                <c:ptCount val="8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numCache>
            </c:numRef>
          </c:cat>
          <c:val>
            <c:numRef>
              <c:f>香港マカオ台湾の患者・海外輸入症例・無症状病原体保有者!$AZ$169:$AZ$1044</c:f>
              <c:numCache>
                <c:formatCode>General</c:formatCode>
                <c:ptCount val="87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香港マカオ台湾の患者・海外輸入症例・無症状病原体保有者!$AX$169:$AX$1044</c:f>
              <c:numCache>
                <c:formatCode>m"月"d"日"</c:formatCode>
                <c:ptCount val="8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numCache>
            </c:numRef>
          </c:cat>
          <c:val>
            <c:numRef>
              <c:f>香港マカオ台湾の患者・海外輸入症例・無症状病原体保有者!$BC$169:$BC$1044</c:f>
              <c:numCache>
                <c:formatCode>General</c:formatCode>
                <c:ptCount val="87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香港マカオ台湾の患者・海外輸入症例・無症状病原体保有者!$CR$485:$CR$1044</c:f>
              <c:numCache>
                <c:formatCode>m"月"d"日"</c:formatCode>
                <c:ptCount val="56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numCache>
            </c:numRef>
          </c:cat>
          <c:val>
            <c:numRef>
              <c:f>香港マカオ台湾の患者・海外輸入症例・無症状病原体保有者!$CS$485:$CS$1044</c:f>
              <c:numCache>
                <c:formatCode>General</c:formatCode>
                <c:ptCount val="56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香港マカオ台湾の患者・海外輸入症例・無症状病原体保有者!$CR$485:$CR$1044</c:f>
              <c:numCache>
                <c:formatCode>m"月"d"日"</c:formatCode>
                <c:ptCount val="56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numCache>
            </c:numRef>
          </c:cat>
          <c:val>
            <c:numRef>
              <c:f>香港マカオ台湾の患者・海外輸入症例・無症状病原体保有者!$CT$485:$CT$1044</c:f>
              <c:numCache>
                <c:formatCode>General</c:formatCode>
                <c:ptCount val="56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香港マカオ台湾の患者・海外輸入症例・無症状病原体保有者!$BJ$97:$BJ$1043</c:f>
              <c:numCache>
                <c:formatCode>m"月"d"日"</c:formatCode>
                <c:ptCount val="9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numCache>
            </c:numRef>
          </c:cat>
          <c:val>
            <c:numRef>
              <c:f>香港マカオ台湾の患者・海外輸入症例・無症状病原体保有者!$BK$97:$BK$1043</c:f>
              <c:numCache>
                <c:formatCode>General</c:formatCode>
                <c:ptCount val="94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香港マカオ台湾の患者・海外輸入症例・無症状病原体保有者!$BJ$97:$BJ$1043</c:f>
              <c:numCache>
                <c:formatCode>m"月"d"日"</c:formatCode>
                <c:ptCount val="9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numCache>
            </c:numRef>
          </c:cat>
          <c:val>
            <c:numRef>
              <c:f>香港マカオ台湾の患者・海外輸入症例・無症状病原体保有者!$BL$97:$BL$1043</c:f>
              <c:numCache>
                <c:formatCode>General</c:formatCode>
                <c:ptCount val="94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香港マカオ台湾の患者・海外輸入症例・無症状病原体保有者!$CM$29:$CM$1044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国家衛健委発表に基づく感染状況!$AE$374:$AE$1045</c:f>
              <c:numCache>
                <c:formatCode>m"月"d"日"</c:formatCode>
                <c:ptCount val="67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numCache>
            </c:numRef>
          </c:cat>
          <c:val>
            <c:numRef>
              <c:f>国家衛健委発表に基づく感染状況!$AF$374:$AF$1045</c:f>
              <c:numCache>
                <c:formatCode>#,##0_);[Red]\(#,##0\)</c:formatCode>
                <c:ptCount val="67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377</c:v>
                </c:pt>
                <c:pt idx="666">
                  <c:v>401</c:v>
                </c:pt>
                <c:pt idx="667">
                  <c:v>521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省市別輸入症例数変化!$AI$2:$AI$806</c:f>
              <c:numCache>
                <c:formatCode>0_);[Red]\(0\)</c:formatCode>
                <c:ptCount val="80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省市別輸入症例数変化!$AJ$2:$AJ$806</c:f>
              <c:numCache>
                <c:formatCode>0_);[Red]\(0\)</c:formatCode>
                <c:ptCount val="80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numCache>
            </c:numRef>
          </c:cat>
          <c:val>
            <c:numRef>
              <c:f>省市別輸入症例数変化!$AK$2:$AK$806</c:f>
              <c:numCache>
                <c:formatCode>General</c:formatCode>
                <c:ptCount val="80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香港マカオ台湾の患者・海外輸入症例・無症状病原体保有者!$CP$189:$CP$1043</c:f>
              <c:numCache>
                <c:formatCode>m"月"d"日"</c:formatCode>
                <c:ptCount val="8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numCache>
            </c:numRef>
          </c:cat>
          <c:val>
            <c:numRef>
              <c:f>香港マカオ台湾の患者・海外輸入症例・無症状病原体保有者!$CQ$189:$CQ$1043</c:f>
              <c:numCache>
                <c:formatCode>General</c:formatCode>
                <c:ptCount val="8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香港マカオ台湾の患者・海外輸入症例・無症状病原体保有者!$CJ$29:$CJ$1044</c:f>
              <c:numCache>
                <c:formatCode>General</c:formatCode>
                <c:ptCount val="10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香港マカオ台湾の患者・海外輸入症例・無症状病原体保有者!$CN$189:$CN$1044</c:f>
              <c:numCache>
                <c:formatCode>m"月"d"日"</c:formatCode>
                <c:ptCount val="8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numCache>
            </c:numRef>
          </c:cat>
          <c:val>
            <c:numRef>
              <c:f>香港マカオ台湾の患者・海外輸入症例・無症状病原体保有者!$CO$189:$CO$1044</c:f>
              <c:numCache>
                <c:formatCode>General</c:formatCode>
                <c:ptCount val="85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香港マカオ台湾の患者・海外輸入症例・無症状病原体保有者!$BJ$97:$BJ$1043</c:f>
              <c:numCache>
                <c:formatCode>m"月"d"日"</c:formatCode>
                <c:ptCount val="9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numCache>
            </c:numRef>
          </c:cat>
          <c:val>
            <c:numRef>
              <c:f>香港マカオ台湾の患者・海外輸入症例・無症状病原体保有者!$BL$97:$BL$1043</c:f>
              <c:numCache>
                <c:formatCode>General</c:formatCode>
                <c:ptCount val="94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香港マカオ台湾の患者・海外輸入症例・無症状病原体保有者!$BJ$97:$BJ$1043</c:f>
              <c:numCache>
                <c:formatCode>m"月"d"日"</c:formatCode>
                <c:ptCount val="9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numCache>
            </c:numRef>
          </c:cat>
          <c:val>
            <c:numRef>
              <c:f>香港マカオ台湾の患者・海外輸入症例・無症状病原体保有者!$BK$97:$BK$1043</c:f>
              <c:numCache>
                <c:formatCode>General</c:formatCode>
                <c:ptCount val="94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国家衛健委発表に基づく感染状況!$W$27:$W$1045</c:f>
              <c:numCache>
                <c:formatCode>m"月"d"日"</c:formatCode>
                <c:ptCount val="10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numCache>
            </c:numRef>
          </c:cat>
          <c:val>
            <c:numRef>
              <c:f>国家衛健委発表に基づく感染状況!$X$27:$X$1045</c:f>
              <c:numCache>
                <c:formatCode>#,##0_);[Red]\(#,##0\)</c:formatCode>
                <c:ptCount val="10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国家衛健委発表に基づく感染状況!$W$27:$W$1045</c:f>
              <c:numCache>
                <c:formatCode>m"月"d"日"</c:formatCode>
                <c:ptCount val="10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numCache>
            </c:numRef>
          </c:cat>
          <c:val>
            <c:numRef>
              <c:f>国家衛健委発表に基づく感染状況!$Y$27:$Y$1045</c:f>
              <c:numCache>
                <c:formatCode>General</c:formatCode>
                <c:ptCount val="10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香港マカオ台湾の患者・海外輸入症例・無症状病原体保有者!$CP$189:$CP$1043</c:f>
              <c:numCache>
                <c:formatCode>m"月"d"日"</c:formatCode>
                <c:ptCount val="8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numCache>
            </c:numRef>
          </c:cat>
          <c:val>
            <c:numRef>
              <c:f>香港マカオ台湾の患者・海外輸入症例・無症状病原体保有者!$CQ$189:$CQ$1043</c:f>
              <c:numCache>
                <c:formatCode>General</c:formatCode>
                <c:ptCount val="8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香港マカオ台湾の患者・海外輸入症例・無症状病原体保有者!$CN$189:$CN$1044</c:f>
              <c:numCache>
                <c:formatCode>m"月"d"日"</c:formatCode>
                <c:ptCount val="8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numCache>
            </c:numRef>
          </c:cat>
          <c:val>
            <c:numRef>
              <c:f>香港マカオ台湾の患者・海外輸入症例・無症状病原体保有者!$CO$189:$CO$1044</c:f>
              <c:numCache>
                <c:formatCode>General</c:formatCode>
                <c:ptCount val="85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新疆の情況!$U$7:$U$847</c:f>
              <c:strCache>
                <c:ptCount val="83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strCache>
            </c:strRef>
          </c:cat>
          <c:val>
            <c:numRef>
              <c:f>新疆の情況!$V$7:$V$847</c:f>
              <c:numCache>
                <c:formatCode>General</c:formatCode>
                <c:ptCount val="84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新疆の情況!$U$7:$U$847</c:f>
              <c:strCache>
                <c:ptCount val="83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strCache>
            </c:strRef>
          </c:cat>
          <c:val>
            <c:numRef>
              <c:f>新疆の情況!$W$7:$W$847</c:f>
              <c:numCache>
                <c:formatCode>General</c:formatCode>
                <c:ptCount val="84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香港マカオ台湾の患者・海外輸入症例・無症状病原体保有者!$CJ$29:$CJ$1044</c:f>
              <c:numCache>
                <c:formatCode>General</c:formatCode>
                <c:ptCount val="10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香港マカオ台湾の患者・海外輸入症例・無症状病原体保有者!$BR$29:$BR$1044</c:f>
              <c:numCache>
                <c:formatCode>General</c:formatCode>
                <c:ptCount val="101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香港マカオ台湾の患者・海外輸入症例・無症状病原体保有者!$BS$29:$BS$1044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香港マカオ台湾の患者・海外輸入症例・無症状病原体保有者!$BT$29:$BT$1044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香港マカオ台湾の患者・海外輸入症例・無症状病原体保有者!$CJ$29:$CJ$1044</c:f>
              <c:numCache>
                <c:formatCode>General</c:formatCode>
                <c:ptCount val="10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香港マカオ台湾の患者・海外輸入症例・無症状病原体保有者!$CK$29:$CK$1044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国家衛健委発表に基づく感染状況!$W$27:$W$1046</c:f>
              <c:numCache>
                <c:formatCode>m"月"d"日"</c:formatCode>
                <c:ptCount val="10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numCache>
            </c:numRef>
          </c:cat>
          <c:val>
            <c:numRef>
              <c:f>国家衛健委発表に基づく感染状況!$X$27:$X$1046</c:f>
              <c:numCache>
                <c:formatCode>#,##0_);[Red]\(#,##0\)</c:formatCode>
                <c:ptCount val="10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国家衛健委発表に基づく感染状況!$W$27:$W$1046</c:f>
              <c:numCache>
                <c:formatCode>m"月"d"日"</c:formatCode>
                <c:ptCount val="10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numCache>
            </c:numRef>
          </c:cat>
          <c:val>
            <c:numRef>
              <c:f>国家衛健委発表に基づく感染状況!$Y$27:$Y$1046</c:f>
              <c:numCache>
                <c:formatCode>General</c:formatCode>
                <c:ptCount val="10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香港マカオ台湾の患者・海外輸入症例・無症状病原体保有者!$BE$70:$BE$1044</c:f>
              <c:numCache>
                <c:formatCode>m"月"d"日"</c:formatCode>
                <c:ptCount val="97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numCache>
            </c:numRef>
          </c:cat>
          <c:val>
            <c:numRef>
              <c:f>香港マカオ台湾の患者・海外輸入症例・無症状病原体保有者!$BF$70:$BF$1044</c:f>
              <c:numCache>
                <c:formatCode>General</c:formatCode>
                <c:ptCount val="97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香港マカオ台湾の患者・海外輸入症例・無症状病原体保有者!$BE$70:$BE$1044</c:f>
              <c:numCache>
                <c:formatCode>m"月"d"日"</c:formatCode>
                <c:ptCount val="97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numCache>
            </c:numRef>
          </c:cat>
          <c:val>
            <c:numRef>
              <c:f>香港マカオ台湾の患者・海外輸入症例・無症状病原体保有者!$BG$70:$BG$1044</c:f>
              <c:numCache>
                <c:formatCode>General</c:formatCode>
                <c:ptCount val="97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香港マカオ台湾の患者・海外輸入症例・無症状病原体保有者!$BY$29:$BY$1044</c:f>
              <c:numCache>
                <c:formatCode>General</c:formatCode>
                <c:ptCount val="101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香港マカオ台湾の患者・海外輸入症例・無症状病原体保有者!$BZ$29:$BZ$1044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香港マカオ台湾の患者・海外輸入症例・無症状病原体保有者!$CA$29:$CA$1044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香港マカオ台湾の患者・海外輸入症例・無症状病原体保有者!$CC$29:$CC$1044</c:f>
              <c:numCache>
                <c:formatCode>General</c:formatCode>
                <c:ptCount val="101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香港マカオ台湾の患者・海外輸入症例・無症状病原体保有者!$CD$29:$CD$1044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香港マカオ台湾の患者・海外輸入症例・無症状病原体保有者!$CE$29:$CE$1044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香港マカオ台湾の患者・海外輸入症例・無症状病原体保有者!$CL$29:$CL$1044</c:f>
              <c:numCache>
                <c:formatCode>m"月"d"日"</c:formatCode>
                <c:ptCount val="10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numCache>
            </c:numRef>
          </c:cat>
          <c:val>
            <c:numRef>
              <c:f>香港マカオ台湾の患者・海外輸入症例・無症状病原体保有者!$CM$29:$CM$1044</c:f>
              <c:numCache>
                <c:formatCode>General</c:formatCode>
                <c:ptCount val="10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香港マカオ台湾の患者・海外輸入症例・無症状病原体保有者!$CP$189:$CP$1043</c:f>
              <c:numCache>
                <c:formatCode>m"月"d"日"</c:formatCode>
                <c:ptCount val="8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numCache>
            </c:numRef>
          </c:cat>
          <c:val>
            <c:numRef>
              <c:f>香港マカオ台湾の患者・海外輸入症例・無症状病原体保有者!$CQ$189:$CQ$1043</c:f>
              <c:numCache>
                <c:formatCode>General</c:formatCode>
                <c:ptCount val="8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4"/>
  <sheetViews>
    <sheetView tabSelected="1" zoomScale="115" zoomScaleNormal="115" workbookViewId="0">
      <pane xSplit="2" ySplit="5" topLeftCell="H1036" activePane="bottomRight" state="frozen"/>
      <selection pane="topRight" activeCell="C1" sqref="C1"/>
      <selection pane="bottomLeft" activeCell="A8" sqref="A8"/>
      <selection pane="bottomRight" activeCell="O1041" sqref="O104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+G1039-香港マカオ台湾の患者・海外輸入症例・無症状病原体保有者!B1041</f>
        <v>377</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+G1040-香港マカオ台湾の患者・海外輸入症例・無症状病原体保有者!B1042</f>
        <v>401</v>
      </c>
    </row>
    <row r="1041" spans="2:32" x14ac:dyDescent="0.55000000000000004">
      <c r="B1041" s="201">
        <v>44864</v>
      </c>
      <c r="C1041" s="47">
        <v>0</v>
      </c>
      <c r="D1041" s="83"/>
      <c r="E1041" s="104"/>
      <c r="F1041" s="56">
        <v>0</v>
      </c>
      <c r="G1041" s="47">
        <v>521</v>
      </c>
      <c r="H1041" s="87">
        <f t="shared" ref="H1041" si="636">+H1040+G1041</f>
        <v>259959</v>
      </c>
      <c r="I1041" s="87">
        <f t="shared" ref="I1041" si="637">+H1041-M1041-O1041</f>
        <v>4278</v>
      </c>
      <c r="J1041" s="47">
        <v>1</v>
      </c>
      <c r="K1041" s="55">
        <f t="shared" ref="K1041" si="638">+J1041+K1040</f>
        <v>20</v>
      </c>
      <c r="L1041" s="47">
        <v>0</v>
      </c>
      <c r="M1041" s="87">
        <f t="shared" ref="M1041" si="639">+L1041+M1040</f>
        <v>5226</v>
      </c>
      <c r="N1041" s="47">
        <v>230</v>
      </c>
      <c r="O1041" s="87">
        <f t="shared" ref="O1041" si="640">+N1041+O1040</f>
        <v>250455</v>
      </c>
      <c r="P1041" s="105">
        <f t="shared" ref="P1041" si="641">+Q1041-Q1040</f>
        <v>84543</v>
      </c>
      <c r="Q1041" s="56">
        <v>7738416</v>
      </c>
      <c r="R1041" s="47">
        <v>51890</v>
      </c>
      <c r="S1041" s="110"/>
      <c r="T1041" s="56">
        <v>569515</v>
      </c>
      <c r="U1041" s="77"/>
      <c r="W1041" s="1">
        <f t="shared" ref="W1041" si="642">+B1041</f>
        <v>44864</v>
      </c>
      <c r="X1041" s="113">
        <f t="shared" ref="X1041" si="643">+G1041</f>
        <v>521</v>
      </c>
      <c r="Y1041">
        <f t="shared" ref="Y1041" si="644">+H1041</f>
        <v>259959</v>
      </c>
      <c r="Z1041" s="114">
        <f t="shared" ref="Z1041" si="645">+B1041</f>
        <v>44864</v>
      </c>
      <c r="AA1041">
        <f t="shared" ref="AA1041" si="646">+L1041</f>
        <v>0</v>
      </c>
      <c r="AB1041">
        <f t="shared" ref="AB1041" si="647">+M1041</f>
        <v>5226</v>
      </c>
      <c r="AE1041" s="1">
        <f t="shared" ref="AE1041" si="648">+B1041</f>
        <v>44864</v>
      </c>
      <c r="AF1041" s="259">
        <f>+G1041-香港マカオ台湾の患者・海外輸入症例・無症状病原体保有者!B1043</f>
        <v>521</v>
      </c>
    </row>
    <row r="1042" spans="2:32" x14ac:dyDescent="0.55000000000000004">
      <c r="B1042" s="201"/>
      <c r="C1042" s="47"/>
      <c r="D1042" s="83"/>
      <c r="E1042" s="104"/>
      <c r="F1042" s="56"/>
      <c r="G1042" s="47"/>
      <c r="H1042" s="87"/>
      <c r="I1042" s="87"/>
      <c r="J1042" s="47"/>
      <c r="K1042" s="55"/>
      <c r="L1042" s="47"/>
      <c r="M1042" s="87"/>
      <c r="N1042" s="47"/>
      <c r="O1042" s="87"/>
      <c r="P1042" s="105"/>
      <c r="Q1042" s="56"/>
      <c r="R1042" s="47"/>
      <c r="S1042" s="110"/>
      <c r="T1042" s="56"/>
      <c r="U1042" s="77"/>
      <c r="W1042" s="1"/>
      <c r="X1042" s="113"/>
      <c r="Z1042" s="114"/>
      <c r="AE1042" s="1"/>
      <c r="AF1042" s="259"/>
    </row>
    <row r="1043" spans="2:32" x14ac:dyDescent="0.55000000000000004">
      <c r="B1043" s="201"/>
      <c r="C1043" s="47"/>
      <c r="D1043" s="83"/>
      <c r="E1043" s="104"/>
      <c r="F1043" s="56"/>
      <c r="G1043" s="47"/>
      <c r="H1043" s="87"/>
      <c r="I1043" s="87"/>
      <c r="J1043" s="47"/>
      <c r="K1043" s="55"/>
      <c r="L1043" s="47"/>
      <c r="M1043" s="87"/>
      <c r="N1043" s="47"/>
      <c r="O1043" s="87"/>
      <c r="P1043" s="105"/>
      <c r="Q1043" s="56"/>
      <c r="R1043" s="47"/>
      <c r="S1043" s="110"/>
      <c r="T1043" s="56"/>
      <c r="U1043" s="77"/>
      <c r="W1043" s="1"/>
      <c r="X1043" s="113"/>
      <c r="Z1043" s="114"/>
      <c r="AE1043" s="1"/>
      <c r="AF1043" s="259"/>
    </row>
    <row r="1044" spans="2:32" x14ac:dyDescent="0.55000000000000004">
      <c r="B1044" s="201"/>
      <c r="C1044" s="47"/>
      <c r="D1044" s="83"/>
      <c r="E1044" s="104"/>
      <c r="F1044" s="56"/>
      <c r="G1044" s="47"/>
      <c r="H1044" s="87"/>
      <c r="I1044" s="87"/>
      <c r="J1044" s="47"/>
      <c r="K1044" s="55"/>
      <c r="L1044" s="47"/>
      <c r="M1044" s="87"/>
      <c r="N1044" s="47"/>
      <c r="O1044" s="87"/>
      <c r="P1044" s="105"/>
      <c r="Q1044" s="56"/>
      <c r="R1044" s="47"/>
      <c r="S1044" s="110"/>
      <c r="T1044" s="56"/>
      <c r="U1044" s="77"/>
      <c r="W1044" s="1"/>
      <c r="X1044" s="113"/>
      <c r="Z1044" s="114"/>
      <c r="AE1044" s="1"/>
      <c r="AF1044" s="259"/>
    </row>
    <row r="1045" spans="2:32" ht="18.5" thickBot="1" x14ac:dyDescent="0.6">
      <c r="B1045" s="65"/>
      <c r="C1045" s="58"/>
      <c r="D1045" s="48"/>
      <c r="E1045" s="60"/>
      <c r="F1045" s="59"/>
      <c r="G1045" s="47"/>
      <c r="H1045" s="87"/>
      <c r="I1045" s="87"/>
      <c r="J1045" s="58"/>
      <c r="K1045" s="55"/>
      <c r="L1045" s="47"/>
      <c r="M1045" s="87"/>
      <c r="N1045" s="47"/>
      <c r="O1045" s="87"/>
      <c r="P1045" s="105"/>
      <c r="Q1045" s="59"/>
      <c r="R1045" s="47"/>
      <c r="S1045" s="59"/>
      <c r="T1045" s="59"/>
      <c r="U1045" s="77"/>
      <c r="W1045" s="1"/>
      <c r="X1045" s="113"/>
      <c r="Z1045" s="114"/>
      <c r="AE1045" s="1"/>
      <c r="AF1045" s="259"/>
    </row>
    <row r="1046" spans="2:32" ht="9.5" customHeight="1" thickBot="1" x14ac:dyDescent="0.6">
      <c r="B1046" s="65"/>
      <c r="C1046" s="78"/>
      <c r="D1046" s="79"/>
      <c r="E1046" s="81"/>
      <c r="F1046" s="93"/>
      <c r="G1046" s="78"/>
      <c r="H1046" s="81"/>
      <c r="I1046" s="81"/>
      <c r="J1046" s="78"/>
      <c r="K1046" s="81"/>
      <c r="L1046" s="78"/>
      <c r="M1046" s="81"/>
      <c r="N1046" s="82"/>
      <c r="O1046" s="80"/>
      <c r="P1046" s="92"/>
      <c r="Q1046" s="93"/>
      <c r="R1046" s="112"/>
      <c r="S1046" s="93"/>
      <c r="T1046" s="93"/>
      <c r="U1046" s="66"/>
      <c r="AF1046" s="259"/>
    </row>
    <row r="1047" spans="2:32" x14ac:dyDescent="0.55000000000000004">
      <c r="M1047" s="262">
        <f>SUM(L845:L862)</f>
        <v>503</v>
      </c>
      <c r="AF1047" s="259"/>
    </row>
    <row r="1048" spans="2:32" ht="13" customHeight="1" x14ac:dyDescent="0.55000000000000004">
      <c r="E1048" s="106"/>
      <c r="F1048" s="107"/>
      <c r="G1048" s="106" t="s">
        <v>80</v>
      </c>
      <c r="H1048" s="107"/>
      <c r="I1048" s="107"/>
      <c r="J1048" s="107"/>
      <c r="U1048" s="71"/>
      <c r="AF1048" s="259"/>
    </row>
    <row r="1049" spans="2:32" ht="13" customHeight="1" x14ac:dyDescent="0.55000000000000004">
      <c r="E1049" s="106" t="s">
        <v>98</v>
      </c>
      <c r="F1049" s="107"/>
      <c r="G1049" s="274" t="s">
        <v>79</v>
      </c>
      <c r="H1049" s="275"/>
      <c r="I1049" s="106" t="s">
        <v>106</v>
      </c>
      <c r="J1049" s="107"/>
      <c r="AF1049" s="259"/>
    </row>
    <row r="1050" spans="2:32" ht="13" customHeight="1" x14ac:dyDescent="0.55000000000000004">
      <c r="B1050" s="119"/>
      <c r="E1050" s="108" t="s">
        <v>108</v>
      </c>
      <c r="F1050" s="107"/>
      <c r="G1050" s="108"/>
      <c r="H1050" s="108"/>
      <c r="I1050" s="106" t="s">
        <v>107</v>
      </c>
      <c r="J1050" s="107"/>
      <c r="AF1050" s="259"/>
    </row>
    <row r="1051" spans="2:32" ht="18.5" customHeight="1" x14ac:dyDescent="0.55000000000000004">
      <c r="E1051" s="106" t="s">
        <v>96</v>
      </c>
      <c r="F1051" s="107"/>
      <c r="G1051" s="106" t="s">
        <v>97</v>
      </c>
      <c r="H1051" s="107"/>
      <c r="I1051" s="107"/>
      <c r="J1051" s="107"/>
      <c r="AF1051" s="259"/>
    </row>
    <row r="1052" spans="2:32" ht="13" customHeight="1" x14ac:dyDescent="0.55000000000000004">
      <c r="E1052" s="106" t="s">
        <v>98</v>
      </c>
      <c r="F1052" s="107"/>
      <c r="G1052" s="106" t="s">
        <v>99</v>
      </c>
      <c r="H1052" s="107"/>
      <c r="I1052" s="107"/>
      <c r="J1052" s="107"/>
      <c r="AF1052" s="259"/>
    </row>
    <row r="1053" spans="2:32" ht="13" customHeight="1" x14ac:dyDescent="0.55000000000000004">
      <c r="E1053" s="106" t="s">
        <v>98</v>
      </c>
      <c r="F1053" s="107"/>
      <c r="G1053" s="106" t="s">
        <v>100</v>
      </c>
      <c r="H1053" s="107"/>
      <c r="I1053" s="107"/>
      <c r="J1053" s="107"/>
      <c r="AF1053" s="259"/>
    </row>
    <row r="1054" spans="2:32" ht="13" customHeight="1" x14ac:dyDescent="0.55000000000000004">
      <c r="E1054" s="106" t="s">
        <v>101</v>
      </c>
      <c r="F1054" s="107"/>
      <c r="G1054" s="106" t="s">
        <v>102</v>
      </c>
      <c r="H1054" s="107"/>
      <c r="I1054" s="107"/>
      <c r="J1054" s="107"/>
      <c r="AF1054" s="259"/>
    </row>
    <row r="1055" spans="2:32" ht="13" customHeight="1" x14ac:dyDescent="0.55000000000000004">
      <c r="E1055" s="106" t="s">
        <v>103</v>
      </c>
      <c r="F1055" s="107"/>
      <c r="G1055" s="106" t="s">
        <v>104</v>
      </c>
      <c r="H1055" s="107"/>
      <c r="I1055" s="107"/>
      <c r="J1055" s="107"/>
      <c r="AF1055" s="259"/>
    </row>
    <row r="1056" spans="2:32" x14ac:dyDescent="0.55000000000000004">
      <c r="AF1056" s="259"/>
    </row>
    <row r="1057" spans="32:32" x14ac:dyDescent="0.55000000000000004">
      <c r="AF1057" s="259"/>
    </row>
    <row r="1058" spans="32:32" x14ac:dyDescent="0.55000000000000004">
      <c r="AF1058" s="259"/>
    </row>
    <row r="1059" spans="32:32" x14ac:dyDescent="0.55000000000000004">
      <c r="AF1059" s="259"/>
    </row>
    <row r="1060" spans="32:32" x14ac:dyDescent="0.55000000000000004">
      <c r="AF1060" s="259"/>
    </row>
    <row r="1061" spans="32:32" x14ac:dyDescent="0.55000000000000004">
      <c r="AF1061" s="259"/>
    </row>
    <row r="1062" spans="32:32" x14ac:dyDescent="0.55000000000000004">
      <c r="AF1062" s="259"/>
    </row>
    <row r="1063" spans="32:32" x14ac:dyDescent="0.55000000000000004">
      <c r="AF1063" s="259"/>
    </row>
    <row r="1064" spans="32:32" x14ac:dyDescent="0.55000000000000004">
      <c r="AF1064" s="259"/>
    </row>
  </sheetData>
  <mergeCells count="12">
    <mergeCell ref="G1049:H104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5"/>
  <sheetViews>
    <sheetView topLeftCell="A6" zoomScaleNormal="100" workbookViewId="0">
      <pane xSplit="1" ySplit="2" topLeftCell="B1033" activePane="bottomRight" state="frozen"/>
      <selection activeCell="A6" sqref="A6"/>
      <selection pane="topRight" activeCell="B6" sqref="B6"/>
      <selection pane="bottomLeft" activeCell="A8" sqref="A8"/>
      <selection pane="bottomRight" activeCell="A1040" sqref="A1040:C1040"/>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0"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40" si="2307">+AW1029+1</f>
        <v>869</v>
      </c>
      <c r="AX1030" s="216">
        <f t="shared" si="2262"/>
        <v>44854</v>
      </c>
      <c r="AY1030" s="5">
        <v>15</v>
      </c>
      <c r="AZ1030" s="217">
        <f t="shared" si="2263"/>
        <v>2888</v>
      </c>
      <c r="BA1030" s="217">
        <f t="shared" ref="BA1030:BA1040" si="2308">+BA1026+1</f>
        <v>465</v>
      </c>
      <c r="BB1030" s="119">
        <v>0</v>
      </c>
      <c r="BC1030" s="26">
        <f t="shared" si="2264"/>
        <v>1672</v>
      </c>
      <c r="BD1030" s="217">
        <f t="shared" ref="BD1030:BD1040"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BF1040"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BK1040" si="2820">+BM1039-BL1039</f>
        <v>1566</v>
      </c>
      <c r="BL1039">
        <f t="shared" ref="BL1039:BL1040" si="2821">+M1039</f>
        <v>138</v>
      </c>
      <c r="BM1039">
        <f t="shared" ref="BM1039:BM1040"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BR1040" si="2827">+AF1039</f>
        <v>433673</v>
      </c>
      <c r="BS1039">
        <f t="shared" ref="BS1039:BS1040" si="2828">+AH1039</f>
        <v>91110</v>
      </c>
      <c r="BT1039">
        <f t="shared" ref="BT1039:BT1040"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CC1040" si="2837">+AR1039</f>
        <v>7658580</v>
      </c>
      <c r="CD1039">
        <f t="shared" ref="CD1039" si="2838">+AT1039</f>
        <v>13742</v>
      </c>
      <c r="CE1039">
        <f t="shared" ref="CE1039:CE1040"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v>44864</v>
      </c>
      <c r="B1040" s="219">
        <v>42</v>
      </c>
      <c r="C1040" s="142">
        <f t="shared" ref="C1040" si="2856">+B1040+C1039</f>
        <v>25740</v>
      </c>
      <c r="D1040" s="261">
        <f t="shared" ref="D1040" si="2857">+C1040-F1040</f>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2064"/>
        <v>852</v>
      </c>
      <c r="Z1040" s="74">
        <f t="shared" ref="Z1040" si="2858">+A1040</f>
        <v>44864</v>
      </c>
      <c r="AA1040" s="210">
        <f t="shared" ref="AA1040" si="2859">+AF1040+AL1040+AR1040</f>
        <v>8125254</v>
      </c>
      <c r="AB1040" s="210">
        <f t="shared" ref="AB1040" si="2860">+AH1040+AN1040+AT1040</f>
        <v>105846</v>
      </c>
      <c r="AC1040" s="211">
        <f t="shared" ref="AC1040" si="2861">+AJ1040+AP1040+AV1040</f>
        <v>23163</v>
      </c>
      <c r="AD1040" s="170">
        <f t="shared" ref="AD1040" si="2862">+AF1040-AF1039</f>
        <v>678</v>
      </c>
      <c r="AE1040" s="222">
        <f t="shared" ref="AE1040" si="2863">+AE1039+AD1040</f>
        <v>433146</v>
      </c>
      <c r="AF1040" s="143">
        <v>434351</v>
      </c>
      <c r="AG1040" s="171">
        <f t="shared" ref="AG1040" si="2864">+AH1040-AH1039</f>
        <v>207</v>
      </c>
      <c r="AH1040" s="143">
        <v>91317</v>
      </c>
      <c r="AI1040" s="171">
        <f t="shared" ref="AI1040" si="2865">+AJ1040-AJ1039</f>
        <v>12</v>
      </c>
      <c r="AJ1040" s="172">
        <v>10385</v>
      </c>
      <c r="AK1040" s="173">
        <f t="shared" ref="AK1040" si="2866">+AL1040-AL1039</f>
        <v>0</v>
      </c>
      <c r="AL1040" s="143">
        <v>793</v>
      </c>
      <c r="AM1040" s="173">
        <f t="shared" ref="AM1040" si="2867">+AN1040-AN1039</f>
        <v>0</v>
      </c>
      <c r="AN1040" s="143">
        <v>787</v>
      </c>
      <c r="AO1040" s="171">
        <f t="shared" ref="AO1040" si="2868">+AP1040-AP1039</f>
        <v>0</v>
      </c>
      <c r="AP1040" s="174">
        <v>6</v>
      </c>
      <c r="AQ1040" s="173">
        <f t="shared" ref="AQ1040" si="2869">+AR1040-AR1039</f>
        <v>31530</v>
      </c>
      <c r="AR1040" s="143">
        <v>7690110</v>
      </c>
      <c r="AS1040" s="171">
        <f t="shared" ref="AS1040" si="2870">+AT1040-AT1039</f>
        <v>0</v>
      </c>
      <c r="AT1040" s="143">
        <v>13742</v>
      </c>
      <c r="AU1040" s="171">
        <f t="shared" ref="AU1040" si="2871">+AV1040-AV1039</f>
        <v>76</v>
      </c>
      <c r="AV1040" s="175">
        <v>12772</v>
      </c>
      <c r="AW1040" s="217">
        <f t="shared" si="2307"/>
        <v>879</v>
      </c>
      <c r="AX1040" s="216">
        <f t="shared" ref="AX1040" si="2872">+A1040</f>
        <v>44864</v>
      </c>
      <c r="AY1040" s="5">
        <v>16</v>
      </c>
      <c r="AZ1040" s="217">
        <f t="shared" ref="AZ1040" si="2873">+AZ1039+AY1040</f>
        <v>3024</v>
      </c>
      <c r="BA1040" s="217">
        <f t="shared" si="2308"/>
        <v>466</v>
      </c>
      <c r="BB1040" s="119">
        <v>1</v>
      </c>
      <c r="BC1040" s="26">
        <f t="shared" ref="BC1040" si="2874">+BC1039+BB1040</f>
        <v>1674</v>
      </c>
      <c r="BD1040" s="217">
        <f t="shared" si="2309"/>
        <v>501</v>
      </c>
      <c r="BE1040" s="209">
        <f t="shared" ref="BE1040" si="2875">+Z1040</f>
        <v>44864</v>
      </c>
      <c r="BF1040" s="120">
        <f t="shared" ref="BF1040" si="2876">+B1040</f>
        <v>42</v>
      </c>
      <c r="BG1040" s="120">
        <f t="shared" ref="BG1040" si="2877">+BI1040</f>
        <v>25740</v>
      </c>
      <c r="BH1040" s="209">
        <f t="shared" ref="BH1040" si="2878">+A1040</f>
        <v>44864</v>
      </c>
      <c r="BI1040" s="120">
        <f t="shared" ref="BI1040" si="2879">+C1040</f>
        <v>25740</v>
      </c>
      <c r="BJ1040" s="1">
        <f t="shared" ref="BJ1040" si="2880">+BE1040</f>
        <v>44864</v>
      </c>
      <c r="BK1040">
        <f t="shared" ref="BK1040" si="2881">+BM1040-BL1040</f>
        <v>2220</v>
      </c>
      <c r="BL1040">
        <f t="shared" ref="BL1040" si="2882">+M1040</f>
        <v>157</v>
      </c>
      <c r="BM1040">
        <f t="shared" ref="BM1040" si="2883">+L1040</f>
        <v>2377</v>
      </c>
      <c r="BN1040" s="1">
        <f t="shared" ref="BN1040" si="2884">+BJ1040</f>
        <v>44864</v>
      </c>
      <c r="BO1040">
        <f t="shared" ref="BO1040" si="2885">+BO1036+BM1040</f>
        <v>212158</v>
      </c>
      <c r="BP1040">
        <f t="shared" ref="BP1040" si="2886">+BP1036+BL1040</f>
        <v>12366</v>
      </c>
      <c r="BQ1040" s="167">
        <f t="shared" ref="BQ1040" si="2887">+A1040</f>
        <v>44864</v>
      </c>
      <c r="BR1040">
        <f t="shared" ref="BR1040" si="2888">+AF1040</f>
        <v>434351</v>
      </c>
      <c r="BS1040">
        <f t="shared" ref="BS1040" si="2889">+AH1040</f>
        <v>91317</v>
      </c>
      <c r="BT1040">
        <f t="shared" ref="BT1040" si="2890">+AJ1040</f>
        <v>10385</v>
      </c>
      <c r="BU1040">
        <v>15</v>
      </c>
      <c r="BV1040">
        <f t="shared" ref="BV1040" si="2891">+AD1040</f>
        <v>678</v>
      </c>
      <c r="BW1040">
        <f t="shared" ref="BW1040" si="2892">+BW1036+BV1040</f>
        <v>112844</v>
      </c>
      <c r="BX1040" s="167">
        <f t="shared" ref="BX1040" si="2893">+A1040</f>
        <v>44864</v>
      </c>
      <c r="BY1040">
        <f t="shared" ref="BY1040" si="2894">+AL1040</f>
        <v>793</v>
      </c>
      <c r="BZ1040">
        <f t="shared" ref="BZ1040" si="2895">+AN1040</f>
        <v>787</v>
      </c>
      <c r="CA1040">
        <f t="shared" ref="CA1040" si="2896">+AP1040</f>
        <v>6</v>
      </c>
      <c r="CB1040" s="167">
        <f t="shared" ref="CB1040" si="2897">+A1040</f>
        <v>44864</v>
      </c>
      <c r="CC1040">
        <f t="shared" ref="CC1040" si="2898">+AR1040</f>
        <v>7690110</v>
      </c>
      <c r="CD1040">
        <f t="shared" ref="CD1040" si="2899">+AT1040</f>
        <v>13742</v>
      </c>
      <c r="CE1040">
        <f t="shared" ref="CE1040" si="2900">+AV1040</f>
        <v>12772</v>
      </c>
      <c r="CF1040" s="167">
        <f t="shared" ref="CF1040" si="2901">+A1040</f>
        <v>44864</v>
      </c>
      <c r="CG1040">
        <f t="shared" ref="CG1040" si="2902">+AQ1040</f>
        <v>31530</v>
      </c>
      <c r="CH1040">
        <f t="shared" ref="CH1040" si="2903">+AU1040</f>
        <v>76</v>
      </c>
      <c r="CI1040" s="167">
        <f t="shared" ref="CI1040" si="2904">+A1040</f>
        <v>44864</v>
      </c>
      <c r="CJ1040">
        <f t="shared" ref="CJ1040" si="2905">+AD1040</f>
        <v>678</v>
      </c>
      <c r="CK1040">
        <f t="shared" ref="CK1040" si="2906">+AG1040</f>
        <v>207</v>
      </c>
      <c r="CL1040" s="167">
        <f t="shared" ref="CL1040" si="2907">+A1040</f>
        <v>44864</v>
      </c>
      <c r="CM1040">
        <f t="shared" ref="CM1040" si="2908">+AI1040</f>
        <v>12</v>
      </c>
      <c r="CN1040" s="1">
        <f t="shared" ref="CN1040" si="2909">+Z1040</f>
        <v>44864</v>
      </c>
      <c r="CO1040" s="253">
        <f t="shared" ref="CO1040" si="2910">+AD1040</f>
        <v>678</v>
      </c>
      <c r="CP1040" s="1">
        <f t="shared" ref="CP1040" si="2911">+Z1040</f>
        <v>44864</v>
      </c>
      <c r="CQ1040" s="254">
        <f t="shared" ref="CQ1040" si="2912">+AI1040</f>
        <v>12</v>
      </c>
      <c r="CR1040" s="167">
        <f t="shared" ref="CR1040" si="2913">+A1040</f>
        <v>44864</v>
      </c>
      <c r="CS1040">
        <f t="shared" ref="CS1040" si="2914">+AQ1040</f>
        <v>31530</v>
      </c>
      <c r="CT1040">
        <f t="shared" ref="CT1040" si="2915">+AU1040</f>
        <v>76</v>
      </c>
      <c r="CU1040">
        <f t="shared" ref="CU1040" si="2916">+AS1040</f>
        <v>0</v>
      </c>
    </row>
    <row r="1041" spans="1:96" ht="18" customHeight="1" x14ac:dyDescent="0.55000000000000004">
      <c r="A1041" s="167"/>
      <c r="B1041" s="219"/>
      <c r="C1041" s="142"/>
      <c r="D1041" s="261"/>
      <c r="E1041" s="135"/>
      <c r="F1041" s="135"/>
      <c r="G1041" s="135"/>
      <c r="H1041" s="123"/>
      <c r="I1041" s="135"/>
      <c r="J1041" s="123"/>
      <c r="K1041" s="41"/>
      <c r="L1041" s="134"/>
      <c r="M1041" s="219"/>
      <c r="N1041" s="123"/>
      <c r="O1041" s="123"/>
      <c r="P1041" s="135"/>
      <c r="Q1041" s="135"/>
      <c r="R1041" s="123"/>
      <c r="S1041" s="123"/>
      <c r="T1041" s="135"/>
      <c r="U1041" s="135"/>
      <c r="V1041" s="123"/>
      <c r="W1041" s="41"/>
      <c r="X1041" s="136"/>
      <c r="Y1041" s="4"/>
      <c r="Z1041" s="74"/>
      <c r="AA1041" s="210"/>
      <c r="AB1041" s="210"/>
      <c r="AC1041" s="211"/>
      <c r="AD1041" s="170"/>
      <c r="AE1041" s="222"/>
      <c r="AF1041" s="143"/>
      <c r="AG1041" s="171"/>
      <c r="AH1041" s="143"/>
      <c r="AI1041" s="171"/>
      <c r="AJ1041" s="172"/>
      <c r="AK1041" s="173"/>
      <c r="AL1041" s="143"/>
      <c r="AM1041" s="222"/>
      <c r="AN1041" s="143"/>
      <c r="AO1041" s="171"/>
      <c r="AP1041" s="174"/>
      <c r="AQ1041" s="173"/>
      <c r="AR1041" s="143"/>
      <c r="AS1041" s="171"/>
      <c r="AT1041" s="143"/>
      <c r="AU1041" s="171"/>
      <c r="AV1041" s="175"/>
      <c r="AW1041" s="217"/>
      <c r="AX1041" s="216"/>
      <c r="AY1041" s="5"/>
      <c r="AZ1041" s="217"/>
      <c r="BA1041" s="217"/>
      <c r="BB1041" s="119"/>
      <c r="BC1041" s="26"/>
      <c r="BD1041" s="217"/>
      <c r="BE1041" s="209"/>
      <c r="BF1041" s="120"/>
      <c r="BG1041" s="120"/>
      <c r="BH1041" s="209"/>
      <c r="BI1041" s="120"/>
      <c r="BJ1041" s="1"/>
      <c r="BN1041" s="1"/>
      <c r="BQ1041" s="167"/>
      <c r="BX1041" s="167"/>
      <c r="CB1041" s="167"/>
      <c r="CF1041" s="216"/>
      <c r="CI1041" s="167"/>
      <c r="CL1041" s="167"/>
      <c r="CN1041" s="1"/>
      <c r="CO1041" s="253"/>
      <c r="CP1041" s="1"/>
      <c r="CQ1041" s="254"/>
      <c r="CR1041" s="167"/>
    </row>
    <row r="1042" spans="1:96" ht="18" customHeight="1" x14ac:dyDescent="0.55000000000000004">
      <c r="A1042" s="167"/>
      <c r="B1042" s="219"/>
      <c r="C1042" s="142"/>
      <c r="D1042" s="261"/>
      <c r="E1042" s="135"/>
      <c r="F1042" s="135"/>
      <c r="G1042" s="135"/>
      <c r="H1042" s="123"/>
      <c r="I1042" s="135"/>
      <c r="J1042" s="123"/>
      <c r="K1042" s="41"/>
      <c r="L1042" s="134"/>
      <c r="M1042" s="219"/>
      <c r="N1042" s="123"/>
      <c r="O1042" s="123"/>
      <c r="P1042" s="135"/>
      <c r="Q1042" s="135"/>
      <c r="R1042" s="123"/>
      <c r="S1042" s="123"/>
      <c r="T1042" s="135"/>
      <c r="U1042" s="135"/>
      <c r="V1042" s="123"/>
      <c r="W1042" s="41"/>
      <c r="X1042" s="136"/>
      <c r="Y1042" s="4"/>
      <c r="Z1042" s="74"/>
      <c r="AA1042" s="210"/>
      <c r="AB1042" s="210"/>
      <c r="AC1042" s="211"/>
      <c r="AD1042" s="170"/>
      <c r="AE1042" s="222"/>
      <c r="AF1042" s="143"/>
      <c r="AG1042" s="171"/>
      <c r="AH1042" s="143"/>
      <c r="AI1042" s="171"/>
      <c r="AJ1042" s="172"/>
      <c r="AK1042" s="173"/>
      <c r="AL1042" s="143"/>
      <c r="AM1042" s="171"/>
      <c r="AN1042" s="143"/>
      <c r="AO1042" s="171"/>
      <c r="AP1042" s="174"/>
      <c r="AQ1042" s="173"/>
      <c r="AR1042" s="143"/>
      <c r="AS1042" s="171"/>
      <c r="AT1042" s="143"/>
      <c r="AU1042" s="171"/>
      <c r="AV1042" s="175"/>
      <c r="AW1042" s="217"/>
      <c r="AX1042" s="216"/>
      <c r="AY1042" s="5"/>
      <c r="AZ1042" s="217"/>
      <c r="BA1042" s="217"/>
      <c r="BB1042" s="119"/>
      <c r="BC1042" s="26"/>
      <c r="BD1042" s="217"/>
      <c r="BE1042" s="209"/>
      <c r="BF1042" s="120"/>
      <c r="BG1042" s="120"/>
      <c r="BH1042" s="209"/>
      <c r="BI1042" s="120"/>
      <c r="BJ1042" s="1"/>
      <c r="BN1042" s="1"/>
      <c r="BQ1042" s="167"/>
      <c r="BX1042" s="167"/>
      <c r="CB1042" s="167"/>
      <c r="CE1042">
        <f>+AV1042</f>
        <v>0</v>
      </c>
      <c r="CF1042" s="216"/>
      <c r="CI1042" s="167"/>
      <c r="CL1042" s="167"/>
      <c r="CN1042" s="1"/>
      <c r="CO1042" s="253"/>
      <c r="CP1042" s="1"/>
      <c r="CQ1042" s="254"/>
      <c r="CR1042" s="167"/>
    </row>
    <row r="1043" spans="1:96" ht="18" customHeight="1" x14ac:dyDescent="0.55000000000000004">
      <c r="A1043" s="167"/>
      <c r="B1043" s="219"/>
      <c r="C1043" s="142"/>
      <c r="D1043" s="142"/>
      <c r="E1043" s="135"/>
      <c r="F1043" s="135"/>
      <c r="G1043" s="135"/>
      <c r="H1043" s="123"/>
      <c r="I1043" s="135"/>
      <c r="J1043" s="123"/>
      <c r="K1043" s="41"/>
      <c r="L1043" s="134"/>
      <c r="M1043" s="135"/>
      <c r="N1043" s="123"/>
      <c r="O1043" s="123"/>
      <c r="P1043" s="135"/>
      <c r="Q1043" s="135"/>
      <c r="R1043" s="123"/>
      <c r="S1043" s="123"/>
      <c r="T1043" s="135"/>
      <c r="U1043" s="135"/>
      <c r="V1043" s="123"/>
      <c r="W1043" s="41"/>
      <c r="X1043" s="136"/>
      <c r="Y1043" s="4"/>
      <c r="Z1043" s="74"/>
      <c r="AA1043" s="210"/>
      <c r="AB1043" s="210"/>
      <c r="AC1043" s="211"/>
      <c r="AD1043" s="170"/>
      <c r="AE1043" s="222"/>
      <c r="AF1043" s="143"/>
      <c r="AG1043" s="171"/>
      <c r="AH1043" s="143"/>
      <c r="AI1043" s="171"/>
      <c r="AJ1043" s="172"/>
      <c r="AK1043" s="173"/>
      <c r="AL1043" s="143"/>
      <c r="AM1043" s="171"/>
      <c r="AN1043" s="143"/>
      <c r="AO1043" s="171"/>
      <c r="AP1043" s="174"/>
      <c r="AQ1043" s="173"/>
      <c r="AR1043" s="143"/>
      <c r="AS1043" s="171"/>
      <c r="AT1043" s="143"/>
      <c r="AU1043" s="171"/>
      <c r="AV1043" s="175"/>
      <c r="AW1043" s="217"/>
      <c r="AX1043" s="216"/>
      <c r="AY1043" s="5"/>
      <c r="AZ1043" s="217"/>
      <c r="BA1043" s="217"/>
      <c r="BB1043" s="119"/>
      <c r="BC1043" s="26"/>
      <c r="BD1043" s="217"/>
      <c r="BE1043" s="209"/>
      <c r="BF1043" s="120"/>
      <c r="BG1043" s="120"/>
      <c r="BH1043" s="209"/>
      <c r="BI1043" s="120"/>
      <c r="BJ1043" s="1"/>
      <c r="BN1043" s="1"/>
      <c r="BQ1043" s="167"/>
      <c r="BX1043" s="167"/>
      <c r="CB1043" s="167"/>
      <c r="CI1043" s="167"/>
      <c r="CL1043" s="167"/>
      <c r="CN1043" s="1"/>
      <c r="CO1043" s="253"/>
      <c r="CP1043" s="1"/>
      <c r="CQ1043" s="254"/>
      <c r="CR1043" s="167"/>
    </row>
    <row r="1044" spans="1:96" ht="7" customHeight="1" thickBot="1" x14ac:dyDescent="0.6">
      <c r="A1044" s="65"/>
      <c r="B1044" s="134"/>
      <c r="C1044" s="142"/>
      <c r="D1044" s="135"/>
      <c r="E1044" s="135"/>
      <c r="F1044" s="135"/>
      <c r="G1044" s="135"/>
      <c r="H1044" s="123"/>
      <c r="I1044" s="135"/>
      <c r="J1044" s="123"/>
      <c r="K1044" s="136"/>
      <c r="L1044" s="134"/>
      <c r="M1044" s="135"/>
      <c r="N1044" s="123"/>
      <c r="O1044" s="123"/>
      <c r="P1044" s="135"/>
      <c r="Q1044" s="135"/>
      <c r="R1044" s="123"/>
      <c r="S1044" s="123"/>
      <c r="T1044" s="135"/>
      <c r="U1044" s="135"/>
      <c r="V1044" s="123"/>
      <c r="W1044" s="41"/>
      <c r="X1044" s="136"/>
      <c r="Z1044" s="65"/>
      <c r="AA1044" s="63"/>
      <c r="AB1044" s="63"/>
      <c r="AC1044" s="63"/>
      <c r="AD1044" s="170"/>
      <c r="AE1044" s="222"/>
      <c r="AF1044" s="143"/>
      <c r="AG1044" s="171"/>
      <c r="AH1044" s="143"/>
      <c r="AI1044" s="171"/>
      <c r="AJ1044" s="172"/>
      <c r="AK1044" s="173"/>
      <c r="AL1044" s="143"/>
      <c r="AM1044" s="171"/>
      <c r="AN1044" s="143"/>
      <c r="AO1044" s="171"/>
      <c r="AP1044" s="174"/>
      <c r="AQ1044" s="173"/>
      <c r="AR1044" s="143"/>
      <c r="AS1044" s="171"/>
      <c r="AT1044" s="143"/>
      <c r="AU1044" s="171"/>
      <c r="AV1044" s="175"/>
    </row>
    <row r="1045" spans="1:96" x14ac:dyDescent="0.55000000000000004">
      <c r="B1045" s="44"/>
      <c r="C1045" s="44"/>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AE1045">
        <f>SUM(AD443:AD448)</f>
        <v>190</v>
      </c>
      <c r="AY1045" s="44" t="s">
        <v>474</v>
      </c>
      <c r="BB1045" s="44" t="s">
        <v>473</v>
      </c>
      <c r="BV1045">
        <f>SUM(BV442:BV1044)</f>
        <v>423201</v>
      </c>
    </row>
    <row r="1046" spans="1:96" x14ac:dyDescent="0.55000000000000004">
      <c r="B1046">
        <f>SUM(B554:B584)</f>
        <v>832</v>
      </c>
      <c r="AA1046" s="263">
        <f>+AA881-AA880</f>
        <v>82409</v>
      </c>
      <c r="AE1046">
        <f>SUM(AD797:AD1043)</f>
        <v>354230</v>
      </c>
      <c r="AG1046">
        <f>40317-40254</f>
        <v>63</v>
      </c>
      <c r="AI1046" s="236">
        <f>SUM(AI189:AI558)</f>
        <v>205</v>
      </c>
      <c r="AJ1046">
        <f>SUM(AI797:AI1043)</f>
        <v>9641</v>
      </c>
      <c r="AK1046">
        <f>SUM(AK907:AK1042)</f>
        <v>710</v>
      </c>
      <c r="AT1046" s="44">
        <f>SUM(AU908:AU1042)</f>
        <v>7551</v>
      </c>
      <c r="AU1046">
        <f>SUM(AU889:AU918)</f>
        <v>4396</v>
      </c>
      <c r="AV1046">
        <f>SUM(AU854:AU1043)</f>
        <v>11916</v>
      </c>
      <c r="AY1046" s="44">
        <f>SUM(AY359:AY413)</f>
        <v>69</v>
      </c>
      <c r="BB1046" s="44">
        <f>SUM(BB374:BB413)</f>
        <v>941</v>
      </c>
    </row>
    <row r="1047" spans="1:96" x14ac:dyDescent="0.55000000000000004">
      <c r="L1047">
        <f>SUM(L97:L1046)</f>
        <v>807730</v>
      </c>
      <c r="P1047">
        <f>SUM(P97:P1046)</f>
        <v>36512</v>
      </c>
      <c r="AD1047">
        <f>SUM(AD188:AD194)</f>
        <v>82</v>
      </c>
      <c r="AG1047">
        <f>840+40254</f>
        <v>41094</v>
      </c>
      <c r="AJ1047">
        <f>SUM(AI797:AI827)</f>
        <v>7081</v>
      </c>
      <c r="AV1047">
        <f>SUM(AU797:AU827)</f>
        <v>0</v>
      </c>
      <c r="AY1047" s="44" t="s">
        <v>685</v>
      </c>
    </row>
    <row r="1048" spans="1:96" ht="15" customHeight="1" x14ac:dyDescent="0.55000000000000004">
      <c r="A1048" s="119"/>
      <c r="D1048">
        <f>SUM(B229:B259)</f>
        <v>435</v>
      </c>
      <c r="Z1048" s="119"/>
      <c r="AA1048" s="119"/>
      <c r="AB1048" s="119"/>
      <c r="AC1048" s="119"/>
      <c r="AJ1048">
        <f>SUM(AI828:AI857)</f>
        <v>1483</v>
      </c>
      <c r="AV1048">
        <f>SUM(AU828:AU857)</f>
        <v>12</v>
      </c>
      <c r="AY1048" s="44">
        <f>SUM(AY581:AY1044)</f>
        <v>2614</v>
      </c>
    </row>
    <row r="1049" spans="1:96" x14ac:dyDescent="0.55000000000000004">
      <c r="AB1049" s="44" t="s">
        <v>827</v>
      </c>
      <c r="AD1049" s="44">
        <f>SUM(AD810:AD816)</f>
        <v>17671</v>
      </c>
      <c r="AH1049" s="4">
        <f>SUM(AD797:AD827)</f>
        <v>206192</v>
      </c>
      <c r="AI1049" s="5" t="s">
        <v>949</v>
      </c>
      <c r="AJ1049" s="4">
        <f>SUM(AI797:AI827)</f>
        <v>7081</v>
      </c>
      <c r="AN1049" s="227">
        <f>SUM(AK797:AK827)</f>
        <v>1</v>
      </c>
      <c r="AO1049" s="231" t="s">
        <v>949</v>
      </c>
      <c r="AP1049" s="227">
        <f>SUM(AO797:AO827)</f>
        <v>0</v>
      </c>
      <c r="AT1049" s="26">
        <f>SUM(AQ797:AQ827)</f>
        <v>2905</v>
      </c>
      <c r="AU1049" s="218" t="s">
        <v>949</v>
      </c>
      <c r="AV1049" s="26">
        <f>SUM(AU797:AU827)</f>
        <v>0</v>
      </c>
    </row>
    <row r="1050" spans="1:96" x14ac:dyDescent="0.55000000000000004">
      <c r="AH1050" s="4">
        <f>SUM(AD828:AD857)</f>
        <v>44357</v>
      </c>
      <c r="AI1050" s="5" t="s">
        <v>948</v>
      </c>
      <c r="AJ1050" s="4">
        <f>SUM(AI828:AI857)</f>
        <v>1483</v>
      </c>
      <c r="AN1050" s="227">
        <f>SUM(AK828:AK857)</f>
        <v>0</v>
      </c>
      <c r="AO1050" s="231" t="s">
        <v>948</v>
      </c>
      <c r="AP1050" s="227">
        <f>SUM(AO828:AO857)</f>
        <v>0</v>
      </c>
      <c r="AT1050" s="26">
        <f>SUM(AQ828:AQ857)</f>
        <v>92489</v>
      </c>
      <c r="AU1050" s="218" t="s">
        <v>948</v>
      </c>
      <c r="AV1050" s="26">
        <f>SUM(AU828:AU857)</f>
        <v>12</v>
      </c>
    </row>
    <row r="1051" spans="1:96" x14ac:dyDescent="0.55000000000000004">
      <c r="AH1051" s="4">
        <f>SUM(AD858:AD888)</f>
        <v>1728</v>
      </c>
      <c r="AI1051" s="5" t="s">
        <v>914</v>
      </c>
      <c r="AJ1051" s="4">
        <f>SUM(AI858:AI888)</f>
        <v>70</v>
      </c>
      <c r="AN1051" s="227">
        <f>SUM(AK858:AK888)</f>
        <v>1</v>
      </c>
      <c r="AO1051" s="231" t="s">
        <v>914</v>
      </c>
      <c r="AP1051" s="227">
        <f>SUM(AO858:AO888)</f>
        <v>0</v>
      </c>
      <c r="AT1051" s="26">
        <f>SUM(AQ858:AQ888)</f>
        <v>1917100</v>
      </c>
      <c r="AU1051" s="218" t="s">
        <v>914</v>
      </c>
      <c r="AV1051" s="26">
        <f>SUM(AU858:AU888)</f>
        <v>1390</v>
      </c>
    </row>
    <row r="1052" spans="1:96" x14ac:dyDescent="0.55000000000000004">
      <c r="AH1052" s="4">
        <f>SUM(AD889:AD918)</f>
        <v>5667</v>
      </c>
      <c r="AI1052" s="5" t="s">
        <v>947</v>
      </c>
      <c r="AJ1052" s="4">
        <f>SUM(AI889:AI918)</f>
        <v>23</v>
      </c>
      <c r="AN1052" s="227">
        <f>SUM(AK889:AK918)</f>
        <v>181</v>
      </c>
      <c r="AO1052" s="231" t="s">
        <v>947</v>
      </c>
      <c r="AP1052" s="227">
        <f>SUM(AO889:AO918)</f>
        <v>0</v>
      </c>
      <c r="AT1052" s="26">
        <f>SUM(AQ889:AQ918)</f>
        <v>1734300</v>
      </c>
      <c r="AU1052" s="218" t="s">
        <v>947</v>
      </c>
      <c r="AV1052" s="26">
        <f>SUM(AU889:AU918)</f>
        <v>4396</v>
      </c>
    </row>
    <row r="1053" spans="1:96" x14ac:dyDescent="0.55000000000000004">
      <c r="AH1053" s="4">
        <f>SUM(AD919:AD949)</f>
        <v>17832</v>
      </c>
      <c r="AI1053" s="5" t="s">
        <v>966</v>
      </c>
      <c r="AJ1053" s="4">
        <f>SUM(AI919:AI949)</f>
        <v>102</v>
      </c>
      <c r="AN1053" s="227">
        <f>SUM(AK919:AK949)</f>
        <v>527</v>
      </c>
      <c r="AO1053" s="231" t="s">
        <v>966</v>
      </c>
      <c r="AP1053" s="227">
        <f>SUM(AO919:AO949)</f>
        <v>6</v>
      </c>
      <c r="AT1053" s="26">
        <f>SUM(AQ919:AQ949)</f>
        <v>820902</v>
      </c>
      <c r="AU1053" s="218" t="s">
        <v>966</v>
      </c>
      <c r="AV1053" s="26">
        <f>SUM(AU919:AU949)</f>
        <v>2276</v>
      </c>
    </row>
    <row r="1054" spans="1:96" x14ac:dyDescent="0.55000000000000004">
      <c r="AH1054" s="4">
        <f>SUM(AD950:AD980)</f>
        <v>29892</v>
      </c>
      <c r="AI1054" s="5" t="s">
        <v>978</v>
      </c>
      <c r="AJ1054" s="4">
        <f>SUM(AI950:AI980)</f>
        <v>187</v>
      </c>
      <c r="AN1054" s="227">
        <f>SUM(AK950:AK980)</f>
        <v>2</v>
      </c>
      <c r="AO1054" s="231" t="s">
        <v>978</v>
      </c>
      <c r="AP1054" s="227">
        <f>SUM(AO950:AO980)</f>
        <v>0</v>
      </c>
      <c r="AT1054" s="26">
        <f>SUM(AQ950:AQ980)</f>
        <v>719844</v>
      </c>
      <c r="AU1054" s="218" t="s">
        <v>978</v>
      </c>
      <c r="AV1054" s="26">
        <f>SUM(AU950:AU980)</f>
        <v>987</v>
      </c>
    </row>
    <row r="1055" spans="1:96" x14ac:dyDescent="0.55000000000000004">
      <c r="AH1055" s="4">
        <f>SUM(AD981:AD1010)</f>
        <v>28866</v>
      </c>
      <c r="AI1055" s="5" t="s">
        <v>979</v>
      </c>
      <c r="AJ1055" s="4">
        <f>SUM(AI981:AI1010)</f>
        <v>471</v>
      </c>
      <c r="AN1055" s="227">
        <f>SUM(AK981:AK1010)</f>
        <v>0</v>
      </c>
      <c r="AO1055" s="231" t="s">
        <v>979</v>
      </c>
      <c r="AP1055" s="227">
        <f>SUM(AO981:AO1010)</f>
        <v>0</v>
      </c>
      <c r="AT1055" s="26">
        <f>SUM(AQ981:AQ1010)</f>
        <v>1153371</v>
      </c>
      <c r="AU1055" s="218" t="s">
        <v>979</v>
      </c>
      <c r="AV1055"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5"/>
  <sheetViews>
    <sheetView zoomScale="115" zoomScaleNormal="115" workbookViewId="0">
      <pane xSplit="3" ySplit="1" topLeftCell="P801" activePane="bottomRight" state="frozen"/>
      <selection pane="topRight" activeCell="C1" sqref="C1"/>
      <selection pane="bottomLeft" activeCell="A2" sqref="A2"/>
      <selection pane="bottomRight" activeCell="W803" sqref="W80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f t="shared" ref="B803" si="257">SUM(D803:AG803)-J803</f>
        <v>42</v>
      </c>
      <c r="C803" s="114">
        <v>44864</v>
      </c>
      <c r="D803" s="100">
        <v>4</v>
      </c>
      <c r="E803" s="100">
        <v>8</v>
      </c>
      <c r="F803" s="100">
        <v>5</v>
      </c>
      <c r="H803" s="100">
        <v>1</v>
      </c>
      <c r="I803" s="100">
        <v>11</v>
      </c>
      <c r="J803" s="265">
        <f t="shared" ref="J803" si="258">SUM(K803:AF803)</f>
        <v>13</v>
      </c>
      <c r="K803" s="100">
        <v>2</v>
      </c>
      <c r="V803" s="100">
        <v>1</v>
      </c>
      <c r="Y803" s="100">
        <v>4</v>
      </c>
      <c r="Z803" s="100">
        <v>6</v>
      </c>
      <c r="AG803" s="266"/>
      <c r="AH803" s="114">
        <f t="shared" ref="AH803" si="259">+C803</f>
        <v>44864</v>
      </c>
      <c r="AI803" s="267">
        <f t="shared" ref="AI803" si="260">+AL803-AJ803-AK803</f>
        <v>37</v>
      </c>
      <c r="AJ803" s="267">
        <f t="shared" ref="AJ803" si="261">+H803</f>
        <v>1</v>
      </c>
      <c r="AK803" s="100">
        <f t="shared" ref="AK803" si="262">+D803</f>
        <v>4</v>
      </c>
      <c r="AL803" s="267">
        <f t="shared" ref="AL803" si="263">+B803</f>
        <v>42</v>
      </c>
    </row>
    <row r="804" spans="2:39" s="100" customFormat="1" ht="17.5" customHeight="1" x14ac:dyDescent="0.55000000000000004">
      <c r="B804" s="265"/>
      <c r="C804" s="114"/>
      <c r="J804" s="265"/>
      <c r="AG804" s="266"/>
      <c r="AH804" s="114"/>
      <c r="AI804" s="267"/>
      <c r="AJ804" s="267"/>
      <c r="AL804" s="267"/>
    </row>
    <row r="805" spans="2:39" s="100" customFormat="1" ht="17.5" customHeight="1" x14ac:dyDescent="0.55000000000000004">
      <c r="B805" s="265"/>
      <c r="C805" s="114"/>
      <c r="J805" s="265"/>
      <c r="AG805" s="266"/>
      <c r="AH805" s="114"/>
      <c r="AI805" s="267"/>
      <c r="AJ805" s="267"/>
      <c r="AL805" s="267"/>
    </row>
    <row r="806" spans="2:39" ht="17.5" customHeight="1" x14ac:dyDescent="0.55000000000000004">
      <c r="B806" s="242"/>
      <c r="C806" s="1"/>
      <c r="E806" s="258"/>
      <c r="J806" s="242"/>
      <c r="AH806" s="1"/>
      <c r="AI806" s="243"/>
      <c r="AJ806" s="243"/>
    </row>
    <row r="807" spans="2:39" x14ac:dyDescent="0.55000000000000004">
      <c r="B807" s="219"/>
      <c r="C807" s="1"/>
      <c r="AH807" s="249">
        <v>1</v>
      </c>
    </row>
    <row r="808" spans="2:39" s="241" customFormat="1" ht="5" customHeight="1" x14ac:dyDescent="0.55000000000000004">
      <c r="B808" s="240"/>
      <c r="C808" s="239"/>
      <c r="AG808" s="4"/>
    </row>
    <row r="809" spans="2:39" ht="5.5" customHeight="1" x14ac:dyDescent="0.55000000000000004">
      <c r="B809" s="4"/>
      <c r="C809" s="1"/>
    </row>
    <row r="810" spans="2:39" x14ac:dyDescent="0.55000000000000004">
      <c r="B810">
        <f>SUM(B2:B809)</f>
        <v>23395</v>
      </c>
      <c r="C810" s="1" t="s">
        <v>348</v>
      </c>
      <c r="D810" s="26">
        <f t="shared" ref="D810:J810" si="264">SUM(D2:D809)</f>
        <v>5048</v>
      </c>
      <c r="E810" s="26">
        <f t="shared" si="264"/>
        <v>5496</v>
      </c>
      <c r="F810" s="26">
        <f t="shared" si="264"/>
        <v>1738</v>
      </c>
      <c r="G810">
        <f t="shared" si="264"/>
        <v>1030</v>
      </c>
      <c r="H810">
        <f t="shared" si="264"/>
        <v>1718</v>
      </c>
      <c r="I810" s="26">
        <f t="shared" si="264"/>
        <v>2496</v>
      </c>
      <c r="J810" s="26">
        <f t="shared" si="264"/>
        <v>5869</v>
      </c>
      <c r="K810">
        <f t="shared" ref="K810:AF810" si="265">SUM(K2:K809)</f>
        <v>1128</v>
      </c>
      <c r="L810">
        <f t="shared" si="265"/>
        <v>16</v>
      </c>
      <c r="M810">
        <f t="shared" si="265"/>
        <v>139</v>
      </c>
      <c r="N810">
        <f t="shared" si="265"/>
        <v>109</v>
      </c>
      <c r="O810" s="26">
        <f t="shared" si="265"/>
        <v>492</v>
      </c>
      <c r="P810">
        <f t="shared" si="265"/>
        <v>22</v>
      </c>
      <c r="Q810">
        <f t="shared" si="265"/>
        <v>26</v>
      </c>
      <c r="R810">
        <f t="shared" si="265"/>
        <v>223</v>
      </c>
      <c r="S810">
        <f t="shared" si="265"/>
        <v>149</v>
      </c>
      <c r="T810">
        <f t="shared" si="265"/>
        <v>134</v>
      </c>
      <c r="U810">
        <f t="shared" si="265"/>
        <v>152</v>
      </c>
      <c r="V810">
        <f t="shared" si="265"/>
        <v>397</v>
      </c>
      <c r="W810">
        <f t="shared" si="265"/>
        <v>36</v>
      </c>
      <c r="X810">
        <f t="shared" si="265"/>
        <v>75</v>
      </c>
      <c r="Y810">
        <f t="shared" si="265"/>
        <v>277</v>
      </c>
      <c r="Z810">
        <f t="shared" si="265"/>
        <v>331</v>
      </c>
      <c r="AA810">
        <f t="shared" si="265"/>
        <v>1</v>
      </c>
      <c r="AB810">
        <f t="shared" si="265"/>
        <v>572</v>
      </c>
      <c r="AC810">
        <f t="shared" si="265"/>
        <v>76</v>
      </c>
      <c r="AD810">
        <f t="shared" si="265"/>
        <v>861</v>
      </c>
      <c r="AF810">
        <f t="shared" si="265"/>
        <v>645</v>
      </c>
      <c r="AM810" s="243"/>
    </row>
    <row r="811" spans="2:39" x14ac:dyDescent="0.55000000000000004">
      <c r="C811" s="1"/>
    </row>
    <row r="812" spans="2:39" ht="5" customHeight="1" x14ac:dyDescent="0.55000000000000004">
      <c r="C812" s="1"/>
    </row>
    <row r="815" spans="2:39" x14ac:dyDescent="0.55000000000000004">
      <c r="B815" s="219"/>
      <c r="K81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L84" sqref="L8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8"/>
  <sheetViews>
    <sheetView topLeftCell="A2" workbookViewId="0">
      <pane xSplit="2" ySplit="2" topLeftCell="E836" activePane="bottomRight" state="frozen"/>
      <selection activeCell="O24" sqref="O24"/>
      <selection pane="topRight" activeCell="O24" sqref="O24"/>
      <selection pane="bottomLeft" activeCell="O24" sqref="O24"/>
      <selection pane="bottomRight" activeCell="O844" sqref="O84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4" si="350">+A804+1</f>
        <v>807</v>
      </c>
      <c r="B805" s="228"/>
      <c r="C805" s="44"/>
      <c r="D805" t="s">
        <v>333</v>
      </c>
      <c r="E805">
        <v>24</v>
      </c>
      <c r="F805">
        <f t="shared" ref="F805:F844"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6" customHeight="1" x14ac:dyDescent="0.55000000000000004">
      <c r="A844">
        <f t="shared" si="350"/>
        <v>846</v>
      </c>
      <c r="B844" s="228"/>
      <c r="C844" s="44"/>
      <c r="D844" t="s">
        <v>392</v>
      </c>
      <c r="E844">
        <v>24</v>
      </c>
      <c r="F844">
        <f t="shared" si="351"/>
        <v>736</v>
      </c>
      <c r="G844" s="1">
        <v>44864</v>
      </c>
      <c r="H844" s="272">
        <v>30</v>
      </c>
      <c r="I844" s="227">
        <f t="shared" ref="I844" si="582">+I842+H844</f>
        <v>1451</v>
      </c>
      <c r="J844" s="119"/>
      <c r="K844" s="232">
        <f t="shared" ref="K844" si="583">+K842+J844</f>
        <v>977</v>
      </c>
      <c r="L844" s="232">
        <f t="shared" ref="L844" si="584">+L842+J844</f>
        <v>78</v>
      </c>
      <c r="M844" s="4"/>
      <c r="N844" s="232">
        <f t="shared" ref="N844" si="585">+N842+M844</f>
        <v>3</v>
      </c>
      <c r="O844" s="273">
        <v>358</v>
      </c>
      <c r="P844" s="119"/>
      <c r="Q844" s="5"/>
      <c r="R844" s="248">
        <f t="shared" ref="R844" si="586">+R842+Q844</f>
        <v>352</v>
      </c>
      <c r="S844" s="218">
        <f t="shared" ref="S844" si="587">+S842+Q844</f>
        <v>591</v>
      </c>
      <c r="T844" s="233">
        <f t="shared" ref="T844" si="588">+T842+O844-P844-Q844</f>
        <v>4768</v>
      </c>
      <c r="U844" s="250">
        <f t="shared" ref="U844" si="589">+G844</f>
        <v>44864</v>
      </c>
      <c r="V844" s="4">
        <f t="shared" ref="V844" si="590">+H844</f>
        <v>30</v>
      </c>
      <c r="W844" s="26">
        <f t="shared" ref="W844" si="591">+I844</f>
        <v>1451</v>
      </c>
      <c r="X844" s="233">
        <f t="shared" ref="X844" si="592">+X842+V844-J844</f>
        <v>470</v>
      </c>
      <c r="Y844" s="4">
        <f t="shared" ref="Y844" si="593">+O844</f>
        <v>358</v>
      </c>
      <c r="Z844" s="230">
        <f t="shared" ref="Z844" si="594">+Z842+Y844-P844-Q844</f>
        <v>4768</v>
      </c>
    </row>
    <row r="845" spans="1:26" ht="24" customHeight="1" x14ac:dyDescent="0.55000000000000004">
      <c r="B845" s="228"/>
      <c r="C845" s="44"/>
      <c r="G845" s="1"/>
      <c r="H845" s="119"/>
      <c r="I845" s="227"/>
      <c r="J845" s="119"/>
      <c r="K845" s="232"/>
      <c r="L845" s="271"/>
      <c r="M845" s="4"/>
      <c r="N845" s="232"/>
      <c r="O845" s="119"/>
      <c r="P845" s="119"/>
      <c r="Q845" s="5"/>
      <c r="R845" s="248"/>
      <c r="S845" s="218"/>
      <c r="T845" s="233"/>
      <c r="U845" s="250"/>
      <c r="V845" s="4"/>
      <c r="W845" s="26"/>
      <c r="X845" s="233"/>
      <c r="Y845" s="4"/>
      <c r="Z845" s="230"/>
    </row>
    <row r="846" spans="1:26" ht="24" customHeight="1" x14ac:dyDescent="0.55000000000000004">
      <c r="B846" s="228"/>
      <c r="C846" s="44"/>
      <c r="G846" s="1"/>
      <c r="H846" s="119"/>
      <c r="I846" s="227"/>
      <c r="J846" s="119"/>
      <c r="K846" s="232"/>
      <c r="L846" s="271"/>
      <c r="M846" s="4"/>
      <c r="N846" s="232"/>
      <c r="O846" s="119"/>
      <c r="P846" s="119"/>
      <c r="Q846" s="5"/>
      <c r="R846" s="248"/>
      <c r="S846" s="218"/>
      <c r="T846" s="233"/>
      <c r="U846" s="250"/>
      <c r="V846" s="4"/>
      <c r="W846" s="26"/>
      <c r="X846" s="233"/>
      <c r="Y846" s="4"/>
      <c r="Z846" s="230"/>
    </row>
    <row r="847" spans="1:26" x14ac:dyDescent="0.55000000000000004">
      <c r="B847" s="228"/>
      <c r="C847" s="44"/>
      <c r="G847" s="1"/>
      <c r="H847" s="44"/>
      <c r="J847" s="44"/>
      <c r="K847" s="256"/>
      <c r="L847" s="256"/>
      <c r="N847" s="256"/>
      <c r="O847" s="44"/>
      <c r="Q847" s="34"/>
      <c r="R847" s="257"/>
      <c r="S847" s="34"/>
      <c r="T847" s="44"/>
      <c r="U847" s="1"/>
    </row>
    <row r="84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2022-10-31T07:45:04Z</dcterms:modified>
</cp:coreProperties>
</file>