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88454C32-22C4-4485-B9BE-ACD64CE467EF}" xr6:coauthVersionLast="47" xr6:coauthVersionMax="47" xr10:uidLastSave="{00000000-0000-0000-0000-000000000000}"/>
  <bookViews>
    <workbookView xWindow="-110" yWindow="-110" windowWidth="19420" windowHeight="9800" tabRatio="735"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85" i="5" l="1"/>
  <c r="Y1085" i="5"/>
  <c r="CU1085" i="5"/>
  <c r="CT1085" i="5"/>
  <c r="CS1085" i="5"/>
  <c r="CR1085" i="5"/>
  <c r="CQ1085" i="5"/>
  <c r="CP1085" i="5"/>
  <c r="CO1085" i="5"/>
  <c r="CN1085" i="5"/>
  <c r="CM1085" i="5"/>
  <c r="CL1085" i="5"/>
  <c r="CK1085" i="5"/>
  <c r="CJ1085" i="5"/>
  <c r="CI1085" i="5"/>
  <c r="CH1085" i="5"/>
  <c r="CG1085" i="5"/>
  <c r="CF1085" i="5"/>
  <c r="CE1085" i="5"/>
  <c r="CD1085" i="5"/>
  <c r="CC1085" i="5"/>
  <c r="CB1085" i="5"/>
  <c r="CA1085" i="5"/>
  <c r="BZ1085" i="5"/>
  <c r="BY1085" i="5"/>
  <c r="BX1085" i="5"/>
  <c r="BV1085" i="5"/>
  <c r="BW1085" i="5" s="1"/>
  <c r="BT1085" i="5"/>
  <c r="BS1085" i="5"/>
  <c r="BR1085" i="5"/>
  <c r="BQ1085" i="5"/>
  <c r="BM1085" i="5"/>
  <c r="BK1085" i="5" s="1"/>
  <c r="BL1085" i="5"/>
  <c r="BP1085" i="5" s="1"/>
  <c r="BH1085" i="5"/>
  <c r="BF1085" i="5"/>
  <c r="BE1085" i="5"/>
  <c r="BJ1085" i="5" s="1"/>
  <c r="BN1085" i="5" s="1"/>
  <c r="BD1085" i="5"/>
  <c r="BC1085" i="5"/>
  <c r="BA1085" i="5"/>
  <c r="AZ1085" i="5"/>
  <c r="AX1085" i="5"/>
  <c r="AW1085" i="5"/>
  <c r="I1086" i="2"/>
  <c r="W1086" i="2"/>
  <c r="X1086" i="2"/>
  <c r="Y1086" i="2"/>
  <c r="Z1086" i="2"/>
  <c r="AA1086" i="2"/>
  <c r="AB1086" i="2"/>
  <c r="AE1086" i="2"/>
  <c r="AF1086" i="2"/>
  <c r="P1086" i="2"/>
  <c r="O1086" i="2"/>
  <c r="M1086" i="2"/>
  <c r="K1086" i="2"/>
  <c r="H1086" i="2"/>
  <c r="AU1085" i="5"/>
  <c r="AS1085" i="5"/>
  <c r="AQ1085" i="5"/>
  <c r="AO1085" i="5"/>
  <c r="AM1085" i="5"/>
  <c r="AK1085" i="5"/>
  <c r="AI1085" i="5"/>
  <c r="AG1085" i="5"/>
  <c r="AD1085" i="5"/>
  <c r="AE1085" i="5" s="1"/>
  <c r="AC1085" i="5"/>
  <c r="AB1085" i="5"/>
  <c r="AA1085" i="5"/>
  <c r="C1085" i="5"/>
  <c r="D1085" i="5" s="1"/>
  <c r="AK848" i="7"/>
  <c r="AJ848" i="7"/>
  <c r="AH848" i="7"/>
  <c r="J848" i="7"/>
  <c r="B848" i="7" s="1"/>
  <c r="AL848" i="7" s="1"/>
  <c r="AI848" i="7" s="1"/>
  <c r="Y890" i="6"/>
  <c r="Z890" i="6" s="1"/>
  <c r="W890" i="6"/>
  <c r="V890" i="6"/>
  <c r="X890" i="6" s="1"/>
  <c r="U890" i="6"/>
  <c r="T890" i="6"/>
  <c r="S890" i="6"/>
  <c r="R890" i="6"/>
  <c r="N890" i="6"/>
  <c r="L890" i="6"/>
  <c r="K890" i="6"/>
  <c r="I890" i="6"/>
  <c r="F890" i="6"/>
  <c r="A890" i="6"/>
  <c r="W1085" i="2"/>
  <c r="X1085" i="2"/>
  <c r="Z1085" i="2"/>
  <c r="AA1085" i="2"/>
  <c r="AE1085" i="2"/>
  <c r="AF1085" i="2"/>
  <c r="P1085" i="2"/>
  <c r="Z1084" i="5"/>
  <c r="CN1084" i="5" s="1"/>
  <c r="CR1084" i="5"/>
  <c r="CQ1084" i="5"/>
  <c r="CO1084" i="5"/>
  <c r="CL1084" i="5"/>
  <c r="CI1084" i="5"/>
  <c r="CG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CT1084" i="5" s="1"/>
  <c r="AS1084" i="5"/>
  <c r="CU1084" i="5" s="1"/>
  <c r="AQ1084" i="5"/>
  <c r="CS1084" i="5" s="1"/>
  <c r="AO1084" i="5"/>
  <c r="AM1084" i="5"/>
  <c r="AK1084" i="5"/>
  <c r="AI1084" i="5"/>
  <c r="CM1084" i="5" s="1"/>
  <c r="AG1084" i="5"/>
  <c r="CK1084" i="5" s="1"/>
  <c r="AD1084" i="5"/>
  <c r="CJ1084" i="5" s="1"/>
  <c r="AK847" i="7"/>
  <c r="AJ847" i="7"/>
  <c r="AH847" i="7"/>
  <c r="J847" i="7"/>
  <c r="B847" i="7" s="1"/>
  <c r="AL847" i="7" s="1"/>
  <c r="AI847" i="7" s="1"/>
  <c r="Y889" i="6"/>
  <c r="V889" i="6"/>
  <c r="U889" i="6"/>
  <c r="Z1083" i="5"/>
  <c r="CN1083" i="5" s="1"/>
  <c r="CR1083" i="5"/>
  <c r="CQ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AI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BI1085" i="5" l="1"/>
  <c r="BG1085" i="5" s="1"/>
  <c r="BO1085" i="5"/>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I841" i="7" l="1"/>
  <c r="CS1075" i="5"/>
  <c r="AR1092" i="5"/>
  <c r="CG1079" i="5"/>
  <c r="CT1075" i="5"/>
  <c r="AT1092"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92" i="5"/>
  <c r="AG1093"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01" i="5" l="1"/>
  <c r="AP1101" i="5"/>
  <c r="CS981" i="5"/>
  <c r="AT1101" i="5"/>
  <c r="CO981" i="5"/>
  <c r="AH1101" i="5"/>
  <c r="CT981" i="5"/>
  <c r="AV1101" i="5"/>
  <c r="CM981" i="5"/>
  <c r="AJ1101"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00" i="5" l="1"/>
  <c r="AP1100" i="5"/>
  <c r="AH1100" i="5"/>
  <c r="CG950" i="5"/>
  <c r="AT1100" i="5"/>
  <c r="CH950" i="5"/>
  <c r="AV1100" i="5"/>
  <c r="CM950" i="5"/>
  <c r="AJ110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99" i="5" l="1"/>
  <c r="AT1099" i="5"/>
  <c r="AV1099" i="5"/>
  <c r="AP1099" i="5"/>
  <c r="AJ1099" i="5"/>
  <c r="AN109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98" i="5"/>
  <c r="BE919" i="5"/>
  <c r="BJ919" i="5" s="1"/>
  <c r="BN919" i="5" s="1"/>
  <c r="BE921" i="5"/>
  <c r="BJ921" i="5" s="1"/>
  <c r="BN921" i="5" s="1"/>
  <c r="BK920" i="5"/>
  <c r="CG920" i="5"/>
  <c r="AP109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9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8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9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98" i="5" l="1"/>
  <c r="CQ889" i="5"/>
  <c r="AJ1098" i="5"/>
  <c r="AT1098" i="5"/>
  <c r="CK889" i="5"/>
  <c r="CS889" i="5"/>
  <c r="AU1092" i="5"/>
  <c r="CJ889" i="5"/>
  <c r="AH109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97" i="5" l="1"/>
  <c r="AN109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9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97" i="5" l="1"/>
  <c r="AT1097" i="5"/>
  <c r="AV1097" i="5"/>
  <c r="CK858" i="5"/>
  <c r="BV858" i="5"/>
  <c r="AH109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9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9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93" i="5"/>
  <c r="AE839" i="2"/>
  <c r="AA839" i="2"/>
  <c r="Z839" i="2"/>
  <c r="X839" i="2"/>
  <c r="W839" i="2"/>
  <c r="P839" i="2"/>
  <c r="O855" i="7"/>
  <c r="G85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9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96" i="5" l="1"/>
  <c r="AJ1096" i="5"/>
  <c r="AT1096" i="5"/>
  <c r="AV1094" i="5"/>
  <c r="AV1096" i="5"/>
  <c r="CK828" i="5"/>
  <c r="AJ109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9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95" i="5" l="1"/>
  <c r="AT1095" i="5"/>
  <c r="AJ1095" i="5"/>
  <c r="AP1095" i="5"/>
  <c r="AH1095" i="5"/>
  <c r="AV1095" i="5"/>
  <c r="CK797" i="5"/>
  <c r="AJ1093" i="5"/>
  <c r="AV109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92" i="5"/>
  <c r="AJ109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9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94" i="5"/>
  <c r="AS581" i="5"/>
  <c r="CU581" i="5" s="1"/>
  <c r="AG581" i="5"/>
  <c r="CK581" i="5" s="1"/>
  <c r="X85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5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5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5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9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9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92" i="5"/>
  <c r="CL378" i="5" l="1"/>
  <c r="CI378" i="5"/>
  <c r="CE378" i="5"/>
  <c r="CD378" i="5"/>
  <c r="CC378" i="5"/>
  <c r="CB378" i="5"/>
  <c r="CA378" i="5"/>
  <c r="BZ378" i="5"/>
  <c r="BY378" i="5"/>
  <c r="BX378" i="5"/>
  <c r="BT378" i="5"/>
  <c r="BS378" i="5"/>
  <c r="BR378" i="5"/>
  <c r="BQ378" i="5"/>
  <c r="BL378" i="5"/>
  <c r="BM378" i="5"/>
  <c r="BH378" i="5"/>
  <c r="BF378" i="5"/>
  <c r="BB109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5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55" i="7"/>
  <c r="AD855" i="7"/>
  <c r="AB855" i="7"/>
  <c r="Y855" i="7"/>
  <c r="N855" i="7"/>
  <c r="E85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6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9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9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9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9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84" i="5" l="1"/>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55" i="7"/>
  <c r="T855" i="7"/>
  <c r="R855" i="7"/>
  <c r="Z855" i="7"/>
  <c r="AC85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55" i="7"/>
  <c r="AK371" i="7"/>
  <c r="S855" i="7"/>
  <c r="B371" i="7"/>
  <c r="AL371" i="7" s="1"/>
  <c r="U85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55" i="7"/>
  <c r="K855" i="7"/>
  <c r="AK392" i="7"/>
  <c r="I85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Y1085" i="2" l="1"/>
  <c r="Y1084" i="2"/>
  <c r="Y1083" i="2"/>
  <c r="Y1082" i="2"/>
  <c r="Y1081" i="2"/>
  <c r="I937" i="2"/>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55" i="7"/>
  <c r="AK536" i="7"/>
  <c r="H855" i="7"/>
  <c r="AJ536" i="7"/>
  <c r="B536" i="7"/>
  <c r="AL536" i="7" s="1"/>
  <c r="L855"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AB1085" i="2" l="1"/>
  <c r="I1085" i="2"/>
  <c r="AB1084" i="2"/>
  <c r="I1084" i="2"/>
  <c r="AB1083" i="2"/>
  <c r="I1083" i="2"/>
  <c r="AB1082" i="2"/>
  <c r="I1082" i="2"/>
  <c r="AB1081" i="2"/>
  <c r="I1081" i="2"/>
  <c r="W589" i="6"/>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55" i="7"/>
  <c r="B573" i="7"/>
  <c r="AL573" i="7" s="1"/>
  <c r="AK573" i="7"/>
  <c r="B85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78" i="6"/>
  <c r="I880" i="6"/>
  <c r="W883" i="6" l="1"/>
  <c r="I885" i="6"/>
  <c r="W880" i="6"/>
  <c r="I882" i="6"/>
  <c r="W885" i="6" l="1"/>
  <c r="I887" i="6"/>
  <c r="W882" i="6"/>
  <c r="I884" i="6"/>
  <c r="W887" i="6" l="1"/>
  <c r="I889" i="6"/>
  <c r="W889" i="6" s="1"/>
  <c r="W884" i="6"/>
  <c r="I886" i="6"/>
  <c r="W886" i="6" l="1"/>
  <c r="I888" i="6"/>
  <c r="W888" i="6" s="1"/>
</calcChain>
</file>

<file path=xl/sharedStrings.xml><?xml version="1.0" encoding="utf-8"?>
<sst xmlns="http://schemas.openxmlformats.org/spreadsheetml/2006/main" count="1441" uniqueCount="982">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</sst>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CCFF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国家衛健委発表に基づく感染状況!$AE$374:$AE$1090</c:f>
              <c:numCache>
                <c:formatCode>m"月"d"日"</c:formatCode>
                <c:ptCount val="71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numCache>
            </c:numRef>
          </c:cat>
          <c:val>
            <c:numRef>
              <c:f>国家衛健委発表に基づく感染状況!$AF$374:$AF$1090</c:f>
              <c:numCache>
                <c:formatCode>#,##0_);[Red]\(#,##0\)</c:formatCode>
                <c:ptCount val="71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香港マカオ台湾の患者・海外輸入症例・無症状病原体保有者!$CN$189:$CN$1090</c:f>
              <c:numCache>
                <c:formatCode>m"月"d"日"</c:formatCode>
                <c:ptCount val="9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numCache>
            </c:numRef>
          </c:cat>
          <c:val>
            <c:numRef>
              <c:f>香港マカオ台湾の患者・海外輸入症例・無症状病原体保有者!$CO$189:$CO$1090</c:f>
              <c:numCache>
                <c:formatCode>General</c:formatCode>
                <c:ptCount val="9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省市別輸入症例数変化!$D$2:$D$852</c:f>
              <c:numCache>
                <c:formatCode>General</c:formatCode>
                <c:ptCount val="85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省市別輸入症例数変化!$E$2:$E$852</c:f>
              <c:numCache>
                <c:formatCode>General</c:formatCode>
                <c:ptCount val="85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省市別輸入症例数変化!$F$2:$F$852</c:f>
              <c:numCache>
                <c:formatCode>General</c:formatCode>
                <c:ptCount val="85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省市別輸入症例数変化!$G$2:$G$852</c:f>
              <c:numCache>
                <c:formatCode>General</c:formatCode>
                <c:ptCount val="85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省市別輸入症例数変化!$H$2:$H$852</c:f>
              <c:numCache>
                <c:formatCode>General</c:formatCode>
                <c:ptCount val="85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省市別輸入症例数変化!$I$2:$I$852</c:f>
              <c:numCache>
                <c:formatCode>General</c:formatCode>
                <c:ptCount val="85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省市別輸入症例数変化!$C$2:$C$852</c:f>
              <c:numCache>
                <c:formatCode>m"月"d"日"</c:formatCode>
                <c:ptCount val="8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省市別輸入症例数変化!$J$2:$J$852</c:f>
              <c:numCache>
                <c:formatCode>0_);[Red]\(0\)</c:formatCode>
                <c:ptCount val="85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香港マカオ台湾の患者・海外輸入症例・無症状病原体保有者!$AX$169:$AX$1090</c:f>
              <c:numCache>
                <c:formatCode>m"月"d"日"</c:formatCode>
                <c:ptCount val="9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numCache>
            </c:numRef>
          </c:cat>
          <c:val>
            <c:numRef>
              <c:f>香港マカオ台湾の患者・海外輸入症例・無症状病原体保有者!$AY$169:$AY$1090</c:f>
              <c:numCache>
                <c:formatCode>General</c:formatCode>
                <c:ptCount val="92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香港マカオ台湾の患者・海外輸入症例・無症状病原体保有者!$AX$169:$AX$1090</c:f>
              <c:numCache>
                <c:formatCode>m"月"d"日"</c:formatCode>
                <c:ptCount val="9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numCache>
            </c:numRef>
          </c:cat>
          <c:val>
            <c:numRef>
              <c:f>香港マカオ台湾の患者・海外輸入症例・無症状病原体保有者!$BB$169:$BB$1090</c:f>
              <c:numCache>
                <c:formatCode>General</c:formatCode>
                <c:ptCount val="92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香港マカオ台湾の患者・海外輸入症例・無症状病原体保有者!$AX$169:$AX$1090</c:f>
              <c:numCache>
                <c:formatCode>m"月"d"日"</c:formatCode>
                <c:ptCount val="9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numCache>
            </c:numRef>
          </c:cat>
          <c:val>
            <c:numRef>
              <c:f>香港マカオ台湾の患者・海外輸入症例・無症状病原体保有者!$AZ$169:$AZ$1090</c:f>
              <c:numCache>
                <c:formatCode>General</c:formatCode>
                <c:ptCount val="92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香港マカオ台湾の患者・海外輸入症例・無症状病原体保有者!$AX$169:$AX$1090</c:f>
              <c:numCache>
                <c:formatCode>m"月"d"日"</c:formatCode>
                <c:ptCount val="92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numCache>
            </c:numRef>
          </c:cat>
          <c:val>
            <c:numRef>
              <c:f>香港マカオ台湾の患者・海外輸入症例・無症状病原体保有者!$BC$169:$BC$1090</c:f>
              <c:numCache>
                <c:formatCode>General</c:formatCode>
                <c:ptCount val="92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香港マカオ台湾の患者・海外輸入症例・無症状病原体保有者!$CR$485:$CR$1090</c:f>
              <c:numCache>
                <c:formatCode>m"月"d"日"</c:formatCode>
                <c:ptCount val="60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numCache>
            </c:numRef>
          </c:cat>
          <c:val>
            <c:numRef>
              <c:f>香港マカオ台湾の患者・海外輸入症例・無症状病原体保有者!$CS$485:$CS$1090</c:f>
              <c:numCache>
                <c:formatCode>General</c:formatCode>
                <c:ptCount val="60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香港マカオ台湾の患者・海外輸入症例・無症状病原体保有者!$CR$485:$CR$1090</c:f>
              <c:numCache>
                <c:formatCode>m"月"d"日"</c:formatCode>
                <c:ptCount val="60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numCache>
            </c:numRef>
          </c:cat>
          <c:val>
            <c:numRef>
              <c:f>香港マカオ台湾の患者・海外輸入症例・無症状病原体保有者!$CT$485:$CT$1090</c:f>
              <c:numCache>
                <c:formatCode>General</c:formatCode>
                <c:ptCount val="60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香港マカオ台湾の患者・海外輸入症例・無症状病原体保有者!$BJ$97:$BJ$1089</c:f>
              <c:numCache>
                <c:formatCode>m"月"d"日"</c:formatCode>
                <c:ptCount val="9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numCache>
            </c:numRef>
          </c:cat>
          <c:val>
            <c:numRef>
              <c:f>香港マカオ台湾の患者・海外輸入症例・無症状病原体保有者!$BK$97:$BK$1089</c:f>
              <c:numCache>
                <c:formatCode>General</c:formatCode>
                <c:ptCount val="99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香港マカオ台湾の患者・海外輸入症例・無症状病原体保有者!$BJ$97:$BJ$1089</c:f>
              <c:numCache>
                <c:formatCode>m"月"d"日"</c:formatCode>
                <c:ptCount val="9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numCache>
            </c:numRef>
          </c:cat>
          <c:val>
            <c:numRef>
              <c:f>香港マカオ台湾の患者・海外輸入症例・無症状病原体保有者!$BL$97:$BL$1089</c:f>
              <c:numCache>
                <c:formatCode>General</c:formatCode>
                <c:ptCount val="99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香港マカオ台湾の患者・海外輸入症例・無症状病原体保有者!$CM$29:$CM$1090</c:f>
              <c:numCache>
                <c:formatCode>General</c:formatCode>
                <c:ptCount val="10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国家衛健委発表に基づく感染状況!$AE$374:$AE$1090</c:f>
              <c:numCache>
                <c:formatCode>m"月"d"日"</c:formatCode>
                <c:ptCount val="71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numCache>
            </c:numRef>
          </c:cat>
          <c:val>
            <c:numRef>
              <c:f>国家衛健委発表に基づく感染状況!$AF$374:$AF$1090</c:f>
              <c:numCache>
                <c:formatCode>#,##0_);[Red]\(#,##0\)</c:formatCode>
                <c:ptCount val="71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省市別輸入症例数変化!$AI$2:$AI$851</c:f>
              <c:numCache>
                <c:formatCode>0_);[Red]\(0\)</c:formatCode>
                <c:ptCount val="85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省市別輸入症例数変化!$AJ$2:$AJ$851</c:f>
              <c:numCache>
                <c:formatCode>0_);[Red]\(0\)</c:formatCode>
                <c:ptCount val="85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numCache>
            </c:numRef>
          </c:cat>
          <c:val>
            <c:numRef>
              <c:f>省市別輸入症例数変化!$AK$2:$AK$851</c:f>
              <c:numCache>
                <c:formatCode>General</c:formatCode>
                <c:ptCount val="85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香港マカオ台湾の患者・海外輸入症例・無症状病原体保有者!$CP$189:$CP$1089</c:f>
              <c:numCache>
                <c:formatCode>m"月"d"日"</c:formatCode>
                <c:ptCount val="9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numCache>
            </c:numRef>
          </c:cat>
          <c:val>
            <c:numRef>
              <c:f>香港マカオ台湾の患者・海外輸入症例・無症状病原体保有者!$CQ$189:$CQ$1089</c:f>
              <c:numCache>
                <c:formatCode>General</c:formatCode>
                <c:ptCount val="9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香港マカオ台湾の患者・海外輸入症例・無症状病原体保有者!$CJ$29:$CJ$1090</c:f>
              <c:numCache>
                <c:formatCode>General</c:formatCode>
                <c:ptCount val="10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香港マカオ台湾の患者・海外輸入症例・無症状病原体保有者!$CN$189:$CN$1090</c:f>
              <c:numCache>
                <c:formatCode>m"月"d"日"</c:formatCode>
                <c:ptCount val="9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numCache>
            </c:numRef>
          </c:cat>
          <c:val>
            <c:numRef>
              <c:f>香港マカオ台湾の患者・海外輸入症例・無症状病原体保有者!$CO$189:$CO$1090</c:f>
              <c:numCache>
                <c:formatCode>General</c:formatCode>
                <c:ptCount val="9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香港マカオ台湾の患者・海外輸入症例・無症状病原体保有者!$BJ$97:$BJ$1089</c:f>
              <c:numCache>
                <c:formatCode>m"月"d"日"</c:formatCode>
                <c:ptCount val="9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numCache>
            </c:numRef>
          </c:cat>
          <c:val>
            <c:numRef>
              <c:f>香港マカオ台湾の患者・海外輸入症例・無症状病原体保有者!$BL$97:$BL$1089</c:f>
              <c:numCache>
                <c:formatCode>General</c:formatCode>
                <c:ptCount val="99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香港マカオ台湾の患者・海外輸入症例・無症状病原体保有者!$BJ$97:$BJ$1089</c:f>
              <c:numCache>
                <c:formatCode>m"月"d"日"</c:formatCode>
                <c:ptCount val="99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numCache>
            </c:numRef>
          </c:cat>
          <c:val>
            <c:numRef>
              <c:f>香港マカオ台湾の患者・海外輸入症例・無症状病原体保有者!$BK$97:$BK$1089</c:f>
              <c:numCache>
                <c:formatCode>General</c:formatCode>
                <c:ptCount val="99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国家衛健委発表に基づく感染状況!$W$27:$W$1090</c:f>
              <c:numCache>
                <c:formatCode>m"月"d"日"</c:formatCode>
                <c:ptCount val="10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numCache>
            </c:numRef>
          </c:cat>
          <c:val>
            <c:numRef>
              <c:f>国家衛健委発表に基づく感染状況!$X$27:$X$1090</c:f>
              <c:numCache>
                <c:formatCode>#,##0_);[Red]\(#,##0\)</c:formatCode>
                <c:ptCount val="10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国家衛健委発表に基づく感染状況!$W$27:$W$1090</c:f>
              <c:numCache>
                <c:formatCode>m"月"d"日"</c:formatCode>
                <c:ptCount val="10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numCache>
            </c:numRef>
          </c:cat>
          <c:val>
            <c:numRef>
              <c:f>国家衛健委発表に基づく感染状況!$Y$27:$Y$1090</c:f>
              <c:numCache>
                <c:formatCode>General</c:formatCode>
                <c:ptCount val="10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香港マカオ台湾の患者・海外輸入症例・無症状病原体保有者!$CP$189:$CP$1089</c:f>
              <c:numCache>
                <c:formatCode>m"月"d"日"</c:formatCode>
                <c:ptCount val="9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numCache>
            </c:numRef>
          </c:cat>
          <c:val>
            <c:numRef>
              <c:f>香港マカオ台湾の患者・海外輸入症例・無症状病原体保有者!$CQ$189:$CQ$1089</c:f>
              <c:numCache>
                <c:formatCode>General</c:formatCode>
                <c:ptCount val="9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香港マカオ台湾の患者・海外輸入症例・無症状病原体保有者!$CN$189:$CN$1090</c:f>
              <c:numCache>
                <c:formatCode>m"月"d"日"</c:formatCode>
                <c:ptCount val="9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numCache>
            </c:numRef>
          </c:cat>
          <c:val>
            <c:numRef>
              <c:f>香港マカオ台湾の患者・海外輸入症例・無症状病原体保有者!$CO$189:$CO$1090</c:f>
              <c:numCache>
                <c:formatCode>General</c:formatCode>
                <c:ptCount val="90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新疆の情況!$U$7:$U$894</c:f>
              <c:strCache>
                <c:ptCount val="88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12月14日</c:v>
                </c:pt>
              </c:strCache>
            </c:strRef>
          </c:cat>
          <c:val>
            <c:numRef>
              <c:f>新疆の情況!$V$7:$V$894</c:f>
              <c:numCache>
                <c:formatCode>General</c:formatCode>
                <c:ptCount val="88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新疆の情況!$U$7:$U$894</c:f>
              <c:strCache>
                <c:ptCount val="88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12月14日</c:v>
                </c:pt>
              </c:strCache>
            </c:strRef>
          </c:cat>
          <c:val>
            <c:numRef>
              <c:f>新疆の情況!$W$7:$W$894</c:f>
              <c:numCache>
                <c:formatCode>General</c:formatCode>
                <c:ptCount val="88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pt idx="879">
                  <c:v>1892</c:v>
                </c:pt>
                <c:pt idx="880">
                  <c:v>1858</c:v>
                </c:pt>
                <c:pt idx="881">
                  <c:v>1892</c:v>
                </c:pt>
                <c:pt idx="882">
                  <c:v>1858</c:v>
                </c:pt>
                <c:pt idx="883">
                  <c:v>1892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香港マカオ台湾の患者・海外輸入症例・無症状病原体保有者!$CJ$29:$CJ$1090</c:f>
              <c:numCache>
                <c:formatCode>General</c:formatCode>
                <c:ptCount val="10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香港マカオ台湾の患者・海外輸入症例・無症状病原体保有者!$BR$29:$BR$1090</c:f>
              <c:numCache>
                <c:formatCode>General</c:formatCode>
                <c:ptCount val="106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香港マカオ台湾の患者・海外輸入症例・無症状病原体保有者!$BS$29:$BS$1090</c:f>
              <c:numCache>
                <c:formatCode>General</c:formatCode>
                <c:ptCount val="10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香港マカオ台湾の患者・海外輸入症例・無症状病原体保有者!$BT$29:$BT$1090</c:f>
              <c:numCache>
                <c:formatCode>General</c:formatCode>
                <c:ptCount val="106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香港マカオ台湾の患者・海外輸入症例・無症状病原体保有者!$CJ$29:$CJ$1090</c:f>
              <c:numCache>
                <c:formatCode>General</c:formatCode>
                <c:ptCount val="106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香港マカオ台湾の患者・海外輸入症例・無症状病原体保有者!$CK$29:$CK$1090</c:f>
              <c:numCache>
                <c:formatCode>General</c:formatCode>
                <c:ptCount val="10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国家衛健委発表に基づく感染状況!$W$27:$W$1091</c:f>
              <c:numCache>
                <c:formatCode>m"月"d"日"</c:formatCode>
                <c:ptCount val="10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numCache>
            </c:numRef>
          </c:cat>
          <c:val>
            <c:numRef>
              <c:f>国家衛健委発表に基づく感染状況!$X$27:$X$1091</c:f>
              <c:numCache>
                <c:formatCode>#,##0_);[Red]\(#,##0\)</c:formatCode>
                <c:ptCount val="10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国家衛健委発表に基づく感染状況!$W$27:$W$1091</c:f>
              <c:numCache>
                <c:formatCode>m"月"d"日"</c:formatCode>
                <c:ptCount val="10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numCache>
            </c:numRef>
          </c:cat>
          <c:val>
            <c:numRef>
              <c:f>国家衛健委発表に基づく感染状況!$Y$27:$Y$1091</c:f>
              <c:numCache>
                <c:formatCode>General</c:formatCode>
                <c:ptCount val="10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香港マカオ台湾の患者・海外輸入症例・無症状病原体保有者!$BE$70:$BE$1090</c:f>
              <c:numCache>
                <c:formatCode>m"月"d"日"</c:formatCode>
                <c:ptCount val="102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numCache>
            </c:numRef>
          </c:cat>
          <c:val>
            <c:numRef>
              <c:f>香港マカオ台湾の患者・海外輸入症例・無症状病原体保有者!$BF$70:$BF$1090</c:f>
              <c:numCache>
                <c:formatCode>General</c:formatCode>
                <c:ptCount val="102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香港マカオ台湾の患者・海外輸入症例・無症状病原体保有者!$BE$70:$BE$1090</c:f>
              <c:numCache>
                <c:formatCode>m"月"d"日"</c:formatCode>
                <c:ptCount val="102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numCache>
            </c:numRef>
          </c:cat>
          <c:val>
            <c:numRef>
              <c:f>香港マカオ台湾の患者・海外輸入症例・無症状病原体保有者!$BG$70:$BG$1090</c:f>
              <c:numCache>
                <c:formatCode>General</c:formatCode>
                <c:ptCount val="102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香港マカオ台湾の患者・海外輸入症例・無症状病原体保有者!$BY$29:$BY$1090</c:f>
              <c:numCache>
                <c:formatCode>General</c:formatCode>
                <c:ptCount val="106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香港マカオ台湾の患者・海外輸入症例・無症状病原体保有者!$BZ$29:$BZ$1090</c:f>
              <c:numCache>
                <c:formatCode>General</c:formatCode>
                <c:ptCount val="10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香港マカオ台湾の患者・海外輸入症例・無症状病原体保有者!$CA$29:$CA$1090</c:f>
              <c:numCache>
                <c:formatCode>General</c:formatCode>
                <c:ptCount val="10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香港マカオ台湾の患者・海外輸入症例・無症状病原体保有者!$CC$29:$CC$1090</c:f>
              <c:numCache>
                <c:formatCode>General</c:formatCode>
                <c:ptCount val="106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香港マカオ台湾の患者・海外輸入症例・無症状病原体保有者!$CD$29:$CD$1090</c:f>
              <c:numCache>
                <c:formatCode>General</c:formatCode>
                <c:ptCount val="10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香港マカオ台湾の患者・海外輸入症例・無症状病原体保有者!$CE$29:$CE$1090</c:f>
              <c:numCache>
                <c:formatCode>General</c:formatCode>
                <c:ptCount val="10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香港マカオ台湾の患者・海外輸入症例・無症状病原体保有者!$CL$29:$CL$1090</c:f>
              <c:numCache>
                <c:formatCode>m"月"d"日"</c:formatCode>
                <c:ptCount val="106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numCache>
            </c:numRef>
          </c:cat>
          <c:val>
            <c:numRef>
              <c:f>香港マカオ台湾の患者・海外輸入症例・無症状病原体保有者!$CM$29:$CM$1090</c:f>
              <c:numCache>
                <c:formatCode>General</c:formatCode>
                <c:ptCount val="10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香港マカオ台湾の患者・海外輸入症例・無症状病原体保有者!$CP$189:$CP$1089</c:f>
              <c:numCache>
                <c:formatCode>m"月"d"日"</c:formatCode>
                <c:ptCount val="9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numCache>
            </c:numRef>
          </c:cat>
          <c:val>
            <c:numRef>
              <c:f>香港マカオ台湾の患者・海外輸入症例・無症状病原体保有者!$CQ$189:$CQ$1089</c:f>
              <c:numCache>
                <c:formatCode>General</c:formatCode>
                <c:ptCount val="9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09"/>
  <sheetViews>
    <sheetView tabSelected="1" zoomScale="115" zoomScaleNormal="115" workbookViewId="0">
      <pane xSplit="2" ySplit="5" topLeftCell="G1078" activePane="bottomRight" state="frozen"/>
      <selection pane="topRight" activeCell="C1" sqref="C1"/>
      <selection pane="bottomLeft" activeCell="A8" sqref="A8"/>
      <selection pane="bottomRight" activeCell="G1082" sqref="G108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44910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+H1084+G1085</f>
        <v>369918</v>
      </c>
      <c r="I1085" s="87">
        <f t="shared" ref="I1085" si="629">+H1085-M1085-O1085</f>
        <v>35274</v>
      </c>
      <c r="J1085" s="47">
        <v>3</v>
      </c>
      <c r="K1085" s="55">
        <f t="shared" si="618"/>
        <v>150</v>
      </c>
      <c r="L1085" s="47">
        <v>0</v>
      </c>
      <c r="M1085" s="87">
        <f t="shared" ref="M1085" si="630">+L1085+M1084</f>
        <v>5235</v>
      </c>
      <c r="N1085" s="47">
        <v>3357</v>
      </c>
      <c r="O1085" s="87">
        <f t="shared" ref="O1085" si="631">+N1085+O1084</f>
        <v>329409</v>
      </c>
      <c r="P1085" s="105">
        <f t="shared" ref="P1085" si="632">+Q1085-Q1084</f>
        <v>52062</v>
      </c>
      <c r="Q1085" s="56">
        <v>15109273</v>
      </c>
      <c r="R1085" s="47">
        <v>232391</v>
      </c>
      <c r="S1085" s="110"/>
      <c r="T1085" s="56">
        <v>596873</v>
      </c>
      <c r="U1085" s="77"/>
      <c r="W1085" s="1">
        <f>+B1085</f>
        <v>44908</v>
      </c>
      <c r="X1085" s="113">
        <f>+G1085</f>
        <v>2291</v>
      </c>
      <c r="Y1085">
        <f t="shared" ref="Y1085" si="633">+H1085</f>
        <v>369918</v>
      </c>
      <c r="Z1085" s="114">
        <f>+B1085</f>
        <v>44908</v>
      </c>
      <c r="AA1085">
        <f t="shared" ref="AA1085" si="634">+L1085</f>
        <v>0</v>
      </c>
      <c r="AB1085">
        <f t="shared" ref="AB1085" si="635">+M1085</f>
        <v>5235</v>
      </c>
      <c r="AE1085" s="1">
        <f>+B1085</f>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+H1085+G1086</f>
        <v>371918</v>
      </c>
      <c r="I1086" s="117">
        <f>+H1086-M1086-O1086-9</f>
        <v>34700</v>
      </c>
      <c r="J1086" s="47">
        <v>17</v>
      </c>
      <c r="K1086" s="55">
        <f t="shared" ref="K1086" si="636">+J1086+K1085</f>
        <v>167</v>
      </c>
      <c r="L1086" s="47">
        <v>0</v>
      </c>
      <c r="M1086" s="87">
        <f t="shared" ref="M1086" si="637">+L1086+M1085</f>
        <v>5235</v>
      </c>
      <c r="N1086" s="47">
        <v>2565</v>
      </c>
      <c r="O1086" s="87">
        <f t="shared" ref="O1086" si="638">+N1086+O1085</f>
        <v>331974</v>
      </c>
      <c r="P1086" s="105">
        <f t="shared" ref="P1086" si="639">+Q1086-Q1085</f>
        <v>51046</v>
      </c>
      <c r="Q1086" s="56">
        <v>15160319</v>
      </c>
      <c r="R1086" s="47">
        <v>127440</v>
      </c>
      <c r="S1086" s="110"/>
      <c r="T1086" s="56">
        <v>519749</v>
      </c>
      <c r="U1086" s="77"/>
      <c r="W1086" s="1">
        <f>+B1086</f>
        <v>44909</v>
      </c>
      <c r="X1086" s="113">
        <f>+G1086</f>
        <v>2000</v>
      </c>
      <c r="Y1086">
        <f t="shared" ref="Y1086" si="640">+H1086</f>
        <v>371918</v>
      </c>
      <c r="Z1086" s="114">
        <f>+B1086</f>
        <v>44909</v>
      </c>
      <c r="AA1086">
        <f t="shared" ref="AA1086" si="641">+L1086</f>
        <v>0</v>
      </c>
      <c r="AB1086">
        <f t="shared" ref="AB1086" si="642">+M1086</f>
        <v>5235</v>
      </c>
      <c r="AE1086" s="1">
        <f>+B1086</f>
        <v>44909</v>
      </c>
      <c r="AF1086" s="259">
        <f>+G1086-香港マカオ台湾の患者・海外輸入症例・無症状病原体保有者!B1085</f>
        <v>1944</v>
      </c>
    </row>
    <row r="1087" spans="2:32" x14ac:dyDescent="0.55000000000000004">
      <c r="B1087" s="201"/>
      <c r="C1087" s="47"/>
      <c r="D1087" s="83"/>
      <c r="E1087" s="104"/>
      <c r="F1087" s="56"/>
      <c r="G1087" s="47"/>
      <c r="H1087" s="87"/>
      <c r="I1087" s="87"/>
      <c r="J1087" s="47"/>
      <c r="K1087" s="55"/>
      <c r="L1087" s="47"/>
      <c r="M1087" s="87"/>
      <c r="N1087" s="47"/>
      <c r="O1087" s="87"/>
      <c r="P1087" s="105"/>
      <c r="Q1087" s="56"/>
      <c r="R1087" s="47"/>
      <c r="S1087" s="110"/>
      <c r="T1087" s="56"/>
      <c r="U1087" s="77"/>
      <c r="W1087" s="1"/>
      <c r="X1087" s="113"/>
      <c r="Z1087" s="114"/>
      <c r="AE1087" s="1"/>
      <c r="AF1087" s="259"/>
    </row>
    <row r="1088" spans="2:32" x14ac:dyDescent="0.55000000000000004">
      <c r="B1088" s="201"/>
      <c r="C1088" s="47"/>
      <c r="D1088" s="83"/>
      <c r="E1088" s="104"/>
      <c r="F1088" s="56"/>
      <c r="G1088" s="47"/>
      <c r="H1088" s="87"/>
      <c r="I1088" s="87"/>
      <c r="J1088" s="47"/>
      <c r="K1088" s="55"/>
      <c r="L1088" s="47"/>
      <c r="M1088" s="87"/>
      <c r="N1088" s="47"/>
      <c r="O1088" s="87"/>
      <c r="P1088" s="105"/>
      <c r="Q1088" s="56"/>
      <c r="R1088" s="47"/>
      <c r="S1088" s="110"/>
      <c r="T1088" s="56"/>
      <c r="U1088" s="77"/>
      <c r="W1088" s="1"/>
      <c r="X1088" s="113"/>
      <c r="Z1088" s="114"/>
      <c r="AE1088" s="1"/>
      <c r="AF1088" s="259"/>
    </row>
    <row r="1089" spans="2:32" x14ac:dyDescent="0.55000000000000004">
      <c r="B1089" s="201"/>
      <c r="C1089" s="47"/>
      <c r="D1089" s="83"/>
      <c r="E1089" s="104"/>
      <c r="F1089" s="56"/>
      <c r="G1089" s="47"/>
      <c r="H1089" s="87"/>
      <c r="I1089" s="87"/>
      <c r="J1089" s="47"/>
      <c r="K1089" s="55"/>
      <c r="L1089" s="47"/>
      <c r="M1089" s="87"/>
      <c r="N1089" s="47"/>
      <c r="O1089" s="87"/>
      <c r="P1089" s="105"/>
      <c r="Q1089" s="56"/>
      <c r="R1089" s="47"/>
      <c r="S1089" s="110"/>
      <c r="T1089" s="56"/>
      <c r="U1089" s="77"/>
      <c r="W1089" s="1"/>
      <c r="X1089" s="113"/>
      <c r="Z1089" s="114"/>
      <c r="AE1089" s="1"/>
      <c r="AF1089" s="259"/>
    </row>
    <row r="1090" spans="2:32" ht="18.5" thickBot="1" x14ac:dyDescent="0.6">
      <c r="B1090" s="65"/>
      <c r="C1090" s="58"/>
      <c r="D1090" s="48"/>
      <c r="E1090" s="60"/>
      <c r="F1090" s="59"/>
      <c r="G1090" s="47"/>
      <c r="H1090" s="87"/>
      <c r="I1090" s="87"/>
      <c r="J1090" s="58"/>
      <c r="K1090" s="55"/>
      <c r="L1090" s="47"/>
      <c r="M1090" s="87"/>
      <c r="N1090" s="47"/>
      <c r="O1090" s="87"/>
      <c r="P1090" s="105"/>
      <c r="Q1090" s="59"/>
      <c r="R1090" s="47"/>
      <c r="S1090" s="59"/>
      <c r="T1090" s="59"/>
      <c r="U1090" s="77"/>
      <c r="W1090" s="1"/>
      <c r="X1090" s="113"/>
      <c r="Z1090" s="114"/>
      <c r="AE1090" s="1"/>
      <c r="AF1090" s="259"/>
    </row>
    <row r="1091" spans="2:32" ht="9.5" customHeight="1" thickBot="1" x14ac:dyDescent="0.6">
      <c r="B1091" s="65"/>
      <c r="C1091" s="78"/>
      <c r="D1091" s="79"/>
      <c r="E1091" s="81"/>
      <c r="F1091" s="93"/>
      <c r="G1091" s="78"/>
      <c r="H1091" s="81"/>
      <c r="I1091" s="81"/>
      <c r="J1091" s="78"/>
      <c r="K1091" s="81"/>
      <c r="L1091" s="78"/>
      <c r="M1091" s="81"/>
      <c r="N1091" s="82"/>
      <c r="O1091" s="80"/>
      <c r="P1091" s="92"/>
      <c r="Q1091" s="93"/>
      <c r="R1091" s="112"/>
      <c r="S1091" s="93"/>
      <c r="T1091" s="93"/>
      <c r="U1091" s="66"/>
      <c r="AF1091" s="259"/>
    </row>
    <row r="1092" spans="2:32" x14ac:dyDescent="0.55000000000000004">
      <c r="M1092" s="262">
        <f>SUM(L845:L862)</f>
        <v>503</v>
      </c>
      <c r="AF1092" s="259"/>
    </row>
    <row r="1093" spans="2:32" ht="13" customHeight="1" x14ac:dyDescent="0.55000000000000004">
      <c r="E1093" s="106"/>
      <c r="F1093" s="107"/>
      <c r="G1093" s="106" t="s">
        <v>80</v>
      </c>
      <c r="H1093" s="107"/>
      <c r="I1093" s="107"/>
      <c r="J1093" s="107"/>
      <c r="U1093" s="71"/>
      <c r="AF1093" s="259"/>
    </row>
    <row r="1094" spans="2:32" ht="13" customHeight="1" x14ac:dyDescent="0.55000000000000004">
      <c r="E1094" s="106" t="s">
        <v>98</v>
      </c>
      <c r="F1094" s="107"/>
      <c r="G1094" s="274" t="s">
        <v>79</v>
      </c>
      <c r="H1094" s="275"/>
      <c r="I1094" s="106" t="s">
        <v>106</v>
      </c>
      <c r="J1094" s="107"/>
      <c r="AF1094" s="259"/>
    </row>
    <row r="1095" spans="2:32" ht="13" customHeight="1" x14ac:dyDescent="0.55000000000000004">
      <c r="B1095" s="119"/>
      <c r="E1095" s="108" t="s">
        <v>108</v>
      </c>
      <c r="F1095" s="107"/>
      <c r="G1095" s="108"/>
      <c r="H1095" s="108"/>
      <c r="I1095" s="106" t="s">
        <v>107</v>
      </c>
      <c r="J1095" s="107"/>
      <c r="AF1095" s="259"/>
    </row>
    <row r="1096" spans="2:32" ht="18.5" customHeight="1" x14ac:dyDescent="0.55000000000000004">
      <c r="E1096" s="106" t="s">
        <v>96</v>
      </c>
      <c r="F1096" s="107"/>
      <c r="G1096" s="106" t="s">
        <v>97</v>
      </c>
      <c r="H1096" s="107"/>
      <c r="I1096" s="107"/>
      <c r="J1096" s="107"/>
      <c r="AF1096" s="259"/>
    </row>
    <row r="1097" spans="2:32" ht="13" customHeight="1" x14ac:dyDescent="0.55000000000000004">
      <c r="E1097" s="106" t="s">
        <v>98</v>
      </c>
      <c r="F1097" s="107"/>
      <c r="G1097" s="106" t="s">
        <v>99</v>
      </c>
      <c r="H1097" s="107"/>
      <c r="I1097" s="107"/>
      <c r="J1097" s="107"/>
      <c r="AF1097" s="259"/>
    </row>
    <row r="1098" spans="2:32" ht="13" customHeight="1" x14ac:dyDescent="0.55000000000000004">
      <c r="E1098" s="106" t="s">
        <v>98</v>
      </c>
      <c r="F1098" s="107"/>
      <c r="G1098" s="106" t="s">
        <v>100</v>
      </c>
      <c r="H1098" s="107"/>
      <c r="I1098" s="107"/>
      <c r="J1098" s="107"/>
      <c r="AF1098" s="259"/>
    </row>
    <row r="1099" spans="2:32" ht="13" customHeight="1" x14ac:dyDescent="0.55000000000000004">
      <c r="E1099" s="106" t="s">
        <v>101</v>
      </c>
      <c r="F1099" s="107"/>
      <c r="G1099" s="106" t="s">
        <v>102</v>
      </c>
      <c r="H1099" s="107"/>
      <c r="I1099" s="107"/>
      <c r="J1099" s="107"/>
      <c r="AF1099" s="259"/>
    </row>
    <row r="1100" spans="2:32" ht="13" customHeight="1" x14ac:dyDescent="0.55000000000000004">
      <c r="E1100" s="106" t="s">
        <v>103</v>
      </c>
      <c r="F1100" s="107"/>
      <c r="G1100" s="106" t="s">
        <v>104</v>
      </c>
      <c r="H1100" s="107"/>
      <c r="I1100" s="107"/>
      <c r="J1100" s="107"/>
      <c r="AF1100" s="259"/>
    </row>
    <row r="1101" spans="2:32" x14ac:dyDescent="0.55000000000000004">
      <c r="AF1101" s="259"/>
    </row>
    <row r="1102" spans="2:32" x14ac:dyDescent="0.55000000000000004">
      <c r="AF1102" s="259"/>
    </row>
    <row r="1103" spans="2:32" x14ac:dyDescent="0.55000000000000004">
      <c r="AF1103" s="259"/>
    </row>
    <row r="1104" spans="2:32" x14ac:dyDescent="0.55000000000000004">
      <c r="AF1104" s="259"/>
    </row>
    <row r="1105" spans="32:32" x14ac:dyDescent="0.55000000000000004">
      <c r="AF1105" s="259"/>
    </row>
    <row r="1106" spans="32:32" x14ac:dyDescent="0.55000000000000004">
      <c r="AF1106" s="259"/>
    </row>
    <row r="1107" spans="32:32" x14ac:dyDescent="0.55000000000000004">
      <c r="AF1107" s="259"/>
    </row>
    <row r="1108" spans="32:32" x14ac:dyDescent="0.55000000000000004">
      <c r="AF1108" s="259"/>
    </row>
    <row r="1109" spans="32:32" x14ac:dyDescent="0.55000000000000004">
      <c r="AF1109" s="259"/>
    </row>
  </sheetData>
  <mergeCells count="12">
    <mergeCell ref="G1094:H109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01"/>
  <sheetViews>
    <sheetView topLeftCell="A6" zoomScaleNormal="100" workbookViewId="0">
      <pane xSplit="1" ySplit="2" topLeftCell="B1079" activePane="bottomRight" state="frozen"/>
      <selection activeCell="A6" sqref="A6"/>
      <selection pane="topRight" activeCell="B6" sqref="B6"/>
      <selection pane="bottomLeft" activeCell="A8" sqref="A8"/>
      <selection pane="bottomRight" activeCell="A1085" sqref="A1085:E1085"/>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981</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85"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85"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85" si="1840">+BA1036+1</f>
        <v>466</v>
      </c>
      <c r="BB1040" s="119">
        <v>1</v>
      </c>
      <c r="BC1040" s="26">
        <f t="shared" ref="BC1040:BC1045" si="1841">+BC1039+BB1040</f>
        <v>1674</v>
      </c>
      <c r="BD1040" s="217">
        <f t="shared" ref="BD1040:BD1085"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BR1085" si="2953">+AF1084</f>
        <v>478020</v>
      </c>
      <c r="BS1084">
        <f t="shared" ref="BS1084:BS1085" si="2954">+AH1084</f>
        <v>103631</v>
      </c>
      <c r="BT1084">
        <f t="shared" ref="BT1084:BT1085" si="2955">+AJ1084</f>
        <v>11021</v>
      </c>
      <c r="BU1084">
        <v>15</v>
      </c>
      <c r="BV1084">
        <f t="shared" ref="BV1084" si="2956">+AD1084</f>
        <v>1423</v>
      </c>
      <c r="BW1084">
        <f t="shared" ref="BW1084" si="2957">+BW1080+BV1084</f>
        <v>123588</v>
      </c>
      <c r="BX1084" s="167">
        <f t="shared" ref="BX1084" si="2958">+A1084</f>
        <v>44908</v>
      </c>
      <c r="BY1084">
        <f t="shared" ref="BY1084:BY1085" si="2959">+AL1084</f>
        <v>1142</v>
      </c>
      <c r="BZ1084">
        <f t="shared" ref="BZ1084:BZ1085" si="2960">+AN1084</f>
        <v>804</v>
      </c>
      <c r="CA1084">
        <f t="shared" ref="CA1084" si="2961">+AP1084</f>
        <v>6</v>
      </c>
      <c r="CB1084" s="167">
        <f t="shared" ref="CB1084" si="2962">+A1084</f>
        <v>44908</v>
      </c>
      <c r="CC1084">
        <f t="shared" ref="CC1084:CC1085" si="2963">+AR1084</f>
        <v>8498195</v>
      </c>
      <c r="CD1084">
        <f t="shared" ref="CD1084" si="2964">+AT1084</f>
        <v>13742</v>
      </c>
      <c r="CE1084">
        <f t="shared" ref="CE1084:CE1085"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v>44909</v>
      </c>
      <c r="B1085" s="219">
        <v>56</v>
      </c>
      <c r="C1085" s="142">
        <f t="shared" ref="C1085" si="2982">+B1085+C1084</f>
        <v>28373</v>
      </c>
      <c r="D1085" s="261">
        <f t="shared" ref="D1085" si="2983">+C1085-F1085</f>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ref="Z1085" si="2984">+A1085</f>
        <v>44909</v>
      </c>
      <c r="AA1085" s="210">
        <f t="shared" ref="AA1085" si="2985">+AF1085+AL1085+AR1085</f>
        <v>8996858</v>
      </c>
      <c r="AB1085" s="210">
        <f t="shared" ref="AB1085" si="2986">+AH1085+AN1085+AT1085</f>
        <v>118722</v>
      </c>
      <c r="AC1085" s="211">
        <f t="shared" ref="AC1085" si="2987">+AJ1085+AP1085+AV1085</f>
        <v>25822</v>
      </c>
      <c r="AD1085" s="170">
        <f t="shared" ref="AD1085" si="2988">+AF1085-AF1084</f>
        <v>1751</v>
      </c>
      <c r="AE1085" s="222">
        <f t="shared" ref="AE1085" si="2989">+AE1084+AD1085</f>
        <v>478566</v>
      </c>
      <c r="AF1085" s="143">
        <v>479771</v>
      </c>
      <c r="AG1085" s="171">
        <f t="shared" ref="AG1085" si="2990">+AH1085-AH1084</f>
        <v>495</v>
      </c>
      <c r="AH1085" s="143">
        <v>104126</v>
      </c>
      <c r="AI1085" s="171">
        <f t="shared" ref="AI1085" si="2991">+AJ1085-AJ1084</f>
        <v>35</v>
      </c>
      <c r="AJ1085" s="172">
        <v>11056</v>
      </c>
      <c r="AK1085" s="173">
        <f t="shared" ref="AK1085" si="2992">+AL1085-AL1084</f>
        <v>112</v>
      </c>
      <c r="AL1085" s="143">
        <v>1254</v>
      </c>
      <c r="AM1085" s="173">
        <f t="shared" ref="AM1085" si="2993">+AN1085-AN1084</f>
        <v>50</v>
      </c>
      <c r="AN1085" s="143">
        <v>854</v>
      </c>
      <c r="AO1085" s="171">
        <f t="shared" ref="AO1085" si="2994">+AP1085-AP1084</f>
        <v>1</v>
      </c>
      <c r="AP1085" s="174">
        <v>7</v>
      </c>
      <c r="AQ1085" s="173">
        <f t="shared" ref="AQ1085" si="2995">+AR1085-AR1084</f>
        <v>17638</v>
      </c>
      <c r="AR1085" s="143">
        <v>8515833</v>
      </c>
      <c r="AS1085" s="171">
        <f t="shared" ref="AS1085" si="2996">+AT1085-AT1084</f>
        <v>0</v>
      </c>
      <c r="AT1085" s="143">
        <v>13742</v>
      </c>
      <c r="AU1085" s="171">
        <f t="shared" ref="AU1085" si="2997">+AV1085-AV1084</f>
        <v>37</v>
      </c>
      <c r="AV1085" s="175">
        <v>14759</v>
      </c>
      <c r="AW1085" s="217">
        <f t="shared" si="1836"/>
        <v>924</v>
      </c>
      <c r="AX1085" s="216">
        <f t="shared" ref="AX1085" si="2998">+A1085</f>
        <v>44909</v>
      </c>
      <c r="AY1085" s="5">
        <v>494</v>
      </c>
      <c r="AZ1085" s="217">
        <f t="shared" ref="AZ1085" si="2999">+AZ1084+AY1085</f>
        <v>23810</v>
      </c>
      <c r="BA1085" s="217">
        <f t="shared" si="1840"/>
        <v>478</v>
      </c>
      <c r="BB1085" s="119">
        <v>12</v>
      </c>
      <c r="BC1085" s="26">
        <f t="shared" ref="BC1085" si="3000">+BC1084+BB1085</f>
        <v>2490</v>
      </c>
      <c r="BD1085" s="217">
        <f t="shared" si="1842"/>
        <v>513</v>
      </c>
      <c r="BE1085" s="209">
        <f t="shared" ref="BE1085" si="3001">+Z1085</f>
        <v>44909</v>
      </c>
      <c r="BF1085" s="120">
        <f t="shared" ref="BF1085" si="3002">+B1085</f>
        <v>56</v>
      </c>
      <c r="BG1085" s="120">
        <f t="shared" ref="BG1085" si="3003">+BI1085</f>
        <v>28373</v>
      </c>
      <c r="BH1085" s="209">
        <f t="shared" ref="BH1085" si="3004">+A1085</f>
        <v>44909</v>
      </c>
      <c r="BI1085" s="120">
        <f t="shared" ref="BI1085" si="3005">+C1085</f>
        <v>28373</v>
      </c>
      <c r="BJ1085" s="1">
        <f t="shared" ref="BJ1085" si="3006">+BE1085</f>
        <v>44909</v>
      </c>
      <c r="BK1085">
        <f t="shared" ref="BK1085" si="3007">+BM1085-BL1085</f>
        <v>0</v>
      </c>
      <c r="BL1085">
        <f t="shared" ref="BL1085" si="3008">+M1085</f>
        <v>0</v>
      </c>
      <c r="BM1085">
        <f t="shared" ref="BM1085" si="3009">+L1085</f>
        <v>0</v>
      </c>
      <c r="BN1085" s="1">
        <f t="shared" ref="BN1085" si="3010">+BJ1085</f>
        <v>44909</v>
      </c>
      <c r="BO1085">
        <f t="shared" ref="BO1085" si="3011">+BO1081+BM1085</f>
        <v>407709</v>
      </c>
      <c r="BP1085">
        <f t="shared" ref="BP1085" si="3012">+BP1081+BL1085</f>
        <v>13821</v>
      </c>
      <c r="BQ1085" s="167">
        <f t="shared" ref="BQ1085" si="3013">+A1085</f>
        <v>44909</v>
      </c>
      <c r="BR1085">
        <f t="shared" ref="BR1085" si="3014">+AF1085</f>
        <v>479771</v>
      </c>
      <c r="BS1085">
        <f t="shared" ref="BS1085" si="3015">+AH1085</f>
        <v>104126</v>
      </c>
      <c r="BT1085">
        <f t="shared" ref="BT1085" si="3016">+AJ1085</f>
        <v>11056</v>
      </c>
      <c r="BU1085">
        <v>15</v>
      </c>
      <c r="BV1085">
        <f t="shared" ref="BV1085" si="3017">+AD1085</f>
        <v>1751</v>
      </c>
      <c r="BW1085">
        <f t="shared" ref="BW1085" si="3018">+BW1081+BV1085</f>
        <v>112632</v>
      </c>
      <c r="BX1085" s="167">
        <f t="shared" ref="BX1085" si="3019">+A1085</f>
        <v>44909</v>
      </c>
      <c r="BY1085">
        <f t="shared" ref="BY1085" si="3020">+AL1085</f>
        <v>1254</v>
      </c>
      <c r="BZ1085">
        <f t="shared" ref="BZ1085" si="3021">+AN1085</f>
        <v>854</v>
      </c>
      <c r="CA1085">
        <f t="shared" ref="CA1085" si="3022">+AP1085</f>
        <v>7</v>
      </c>
      <c r="CB1085" s="167">
        <f t="shared" ref="CB1085" si="3023">+A1085</f>
        <v>44909</v>
      </c>
      <c r="CC1085">
        <f t="shared" ref="CC1085" si="3024">+AR1085</f>
        <v>8515833</v>
      </c>
      <c r="CD1085">
        <f t="shared" ref="CD1085" si="3025">+AT1085</f>
        <v>13742</v>
      </c>
      <c r="CE1085">
        <f t="shared" ref="CE1085" si="3026">+AV1085</f>
        <v>14759</v>
      </c>
      <c r="CF1085" s="167">
        <f t="shared" ref="CF1085" si="3027">+A1085</f>
        <v>44909</v>
      </c>
      <c r="CG1085">
        <f t="shared" ref="CG1085" si="3028">+AQ1085</f>
        <v>17638</v>
      </c>
      <c r="CH1085">
        <f t="shared" ref="CH1085" si="3029">+AU1085</f>
        <v>37</v>
      </c>
      <c r="CI1085" s="167">
        <f t="shared" ref="CI1085" si="3030">+A1085</f>
        <v>44909</v>
      </c>
      <c r="CJ1085">
        <f t="shared" ref="CJ1085" si="3031">+AD1085</f>
        <v>1751</v>
      </c>
      <c r="CK1085">
        <f t="shared" ref="CK1085" si="3032">+AG1085</f>
        <v>495</v>
      </c>
      <c r="CL1085" s="167">
        <f t="shared" ref="CL1085" si="3033">+A1085</f>
        <v>44909</v>
      </c>
      <c r="CM1085">
        <f t="shared" ref="CM1085" si="3034">+AI1085</f>
        <v>35</v>
      </c>
      <c r="CN1085" s="1">
        <f t="shared" ref="CN1085" si="3035">+Z1085</f>
        <v>44909</v>
      </c>
      <c r="CO1085" s="253">
        <f t="shared" ref="CO1085" si="3036">+AD1085</f>
        <v>1751</v>
      </c>
      <c r="CP1085" s="1">
        <f t="shared" ref="CP1085" si="3037">+Z1085</f>
        <v>44909</v>
      </c>
      <c r="CQ1085" s="254">
        <f t="shared" ref="CQ1085" si="3038">+AI1085</f>
        <v>35</v>
      </c>
      <c r="CR1085" s="167">
        <f t="shared" ref="CR1085" si="3039">+A1085</f>
        <v>44909</v>
      </c>
      <c r="CS1085">
        <f t="shared" ref="CS1085" si="3040">+AQ1085</f>
        <v>17638</v>
      </c>
      <c r="CT1085">
        <f t="shared" ref="CT1085" si="3041">+AU1085</f>
        <v>37</v>
      </c>
      <c r="CU1085">
        <f t="shared" ref="CU1085" si="3042">+AS1085</f>
        <v>0</v>
      </c>
    </row>
    <row r="1086" spans="1:99" ht="18" customHeight="1" x14ac:dyDescent="0.55000000000000004">
      <c r="A1086" s="167"/>
      <c r="B1086" s="219"/>
      <c r="C1086" s="142"/>
      <c r="D1086" s="261"/>
      <c r="E1086" s="135"/>
      <c r="F1086" s="135"/>
      <c r="G1086" s="135"/>
      <c r="H1086" s="123"/>
      <c r="I1086" s="135"/>
      <c r="J1086" s="123"/>
      <c r="K1086" s="41"/>
      <c r="L1086" s="134"/>
      <c r="M1086" s="219"/>
      <c r="N1086" s="123"/>
      <c r="O1086" s="123"/>
      <c r="P1086" s="135"/>
      <c r="Q1086" s="135"/>
      <c r="R1086" s="123"/>
      <c r="S1086" s="123"/>
      <c r="T1086" s="135"/>
      <c r="U1086" s="135"/>
      <c r="V1086" s="123"/>
      <c r="W1086" s="41"/>
      <c r="X1086" s="136"/>
      <c r="Y1086" s="4"/>
      <c r="Z1086" s="74"/>
      <c r="AA1086" s="210"/>
      <c r="AB1086" s="210"/>
      <c r="AC1086" s="211"/>
      <c r="AD1086" s="170"/>
      <c r="AE1086" s="222"/>
      <c r="AF1086" s="143"/>
      <c r="AG1086" s="171"/>
      <c r="AH1086" s="143"/>
      <c r="AI1086" s="171"/>
      <c r="AJ1086" s="172"/>
      <c r="AK1086" s="173"/>
      <c r="AL1086" s="143"/>
      <c r="AM1086" s="222"/>
      <c r="AN1086" s="143"/>
      <c r="AO1086" s="171"/>
      <c r="AP1086" s="174"/>
      <c r="AQ1086" s="173"/>
      <c r="AR1086" s="143"/>
      <c r="AS1086" s="171"/>
      <c r="AT1086" s="143"/>
      <c r="AU1086" s="171"/>
      <c r="AV1086" s="175"/>
      <c r="AW1086" s="217"/>
      <c r="AX1086" s="216"/>
      <c r="AY1086" s="5"/>
      <c r="AZ1086" s="217"/>
      <c r="BA1086" s="217"/>
      <c r="BB1086" s="119"/>
      <c r="BC1086" s="26"/>
      <c r="BD1086" s="217"/>
      <c r="BE1086" s="209"/>
      <c r="BF1086" s="120"/>
      <c r="BG1086" s="120"/>
      <c r="BH1086" s="209"/>
      <c r="BI1086" s="120"/>
      <c r="BJ1086" s="1"/>
      <c r="BN1086" s="1"/>
      <c r="BQ1086" s="167"/>
      <c r="BX1086" s="167"/>
      <c r="CB1086" s="167"/>
      <c r="CF1086" s="216"/>
      <c r="CI1086" s="167"/>
      <c r="CL1086" s="167"/>
      <c r="CN1086" s="1"/>
      <c r="CO1086" s="253"/>
      <c r="CP1086" s="1"/>
      <c r="CQ1086" s="254"/>
      <c r="CR1086" s="167"/>
    </row>
    <row r="1087" spans="1:99" ht="18" customHeight="1" x14ac:dyDescent="0.55000000000000004">
      <c r="A1087" s="167"/>
      <c r="B1087" s="219"/>
      <c r="C1087" s="142"/>
      <c r="D1087" s="261"/>
      <c r="E1087" s="135"/>
      <c r="F1087" s="135"/>
      <c r="G1087" s="135"/>
      <c r="H1087" s="123"/>
      <c r="I1087" s="135"/>
      <c r="J1087" s="123"/>
      <c r="K1087" s="41"/>
      <c r="L1087" s="134"/>
      <c r="M1087" s="219"/>
      <c r="N1087" s="123"/>
      <c r="O1087" s="123"/>
      <c r="P1087" s="135"/>
      <c r="Q1087" s="135"/>
      <c r="R1087" s="123"/>
      <c r="S1087" s="123"/>
      <c r="T1087" s="135"/>
      <c r="U1087" s="135"/>
      <c r="V1087" s="123"/>
      <c r="W1087" s="41"/>
      <c r="X1087" s="136"/>
      <c r="Y1087" s="4"/>
      <c r="Z1087" s="74"/>
      <c r="AA1087" s="210"/>
      <c r="AB1087" s="210"/>
      <c r="AC1087" s="211"/>
      <c r="AD1087" s="170"/>
      <c r="AE1087" s="222"/>
      <c r="AF1087" s="143"/>
      <c r="AG1087" s="171"/>
      <c r="AH1087" s="143"/>
      <c r="AI1087" s="171"/>
      <c r="AJ1087" s="172"/>
      <c r="AK1087" s="173"/>
      <c r="AL1087" s="143"/>
      <c r="AM1087" s="222"/>
      <c r="AN1087" s="143"/>
      <c r="AO1087" s="171"/>
      <c r="AP1087" s="174"/>
      <c r="AQ1087" s="173"/>
      <c r="AR1087" s="143"/>
      <c r="AS1087" s="171"/>
      <c r="AT1087" s="143"/>
      <c r="AU1087" s="171"/>
      <c r="AV1087" s="175"/>
      <c r="AW1087" s="217"/>
      <c r="AX1087" s="216"/>
      <c r="AY1087" s="5"/>
      <c r="AZ1087" s="217"/>
      <c r="BA1087" s="217"/>
      <c r="BB1087" s="119"/>
      <c r="BC1087" s="26"/>
      <c r="BD1087" s="217"/>
      <c r="BE1087" s="209"/>
      <c r="BF1087" s="120"/>
      <c r="BG1087" s="120"/>
      <c r="BH1087" s="209"/>
      <c r="BI1087" s="120"/>
      <c r="BJ1087" s="1"/>
      <c r="BN1087" s="1"/>
      <c r="BQ1087" s="167"/>
      <c r="BX1087" s="167"/>
      <c r="CB1087" s="167"/>
      <c r="CF1087" s="216"/>
      <c r="CI1087" s="167"/>
      <c r="CL1087" s="167"/>
      <c r="CN1087" s="1"/>
      <c r="CO1087" s="253"/>
      <c r="CP1087" s="1"/>
      <c r="CQ1087" s="254"/>
      <c r="CR1087" s="167"/>
    </row>
    <row r="1088" spans="1:99" ht="18" customHeight="1" x14ac:dyDescent="0.55000000000000004">
      <c r="A1088" s="167"/>
      <c r="B1088" s="219"/>
      <c r="C1088" s="142"/>
      <c r="D1088" s="261"/>
      <c r="E1088" s="135"/>
      <c r="F1088" s="135"/>
      <c r="G1088" s="135"/>
      <c r="H1088" s="123"/>
      <c r="I1088" s="135"/>
      <c r="J1088" s="123"/>
      <c r="K1088" s="41"/>
      <c r="L1088" s="134"/>
      <c r="M1088" s="219"/>
      <c r="N1088" s="123"/>
      <c r="O1088" s="123"/>
      <c r="P1088" s="135"/>
      <c r="Q1088" s="135"/>
      <c r="R1088" s="123"/>
      <c r="S1088" s="123"/>
      <c r="T1088" s="135"/>
      <c r="U1088" s="135"/>
      <c r="V1088" s="123"/>
      <c r="W1088" s="41"/>
      <c r="X1088" s="136"/>
      <c r="Y1088" s="4"/>
      <c r="Z1088" s="74"/>
      <c r="AA1088" s="210"/>
      <c r="AB1088" s="210"/>
      <c r="AC1088" s="211"/>
      <c r="AD1088" s="170"/>
      <c r="AE1088" s="222"/>
      <c r="AF1088" s="143"/>
      <c r="AG1088" s="171"/>
      <c r="AH1088" s="143"/>
      <c r="AI1088" s="171"/>
      <c r="AJ1088" s="172"/>
      <c r="AK1088" s="173"/>
      <c r="AL1088" s="143"/>
      <c r="AM1088" s="171"/>
      <c r="AN1088" s="143"/>
      <c r="AO1088" s="171"/>
      <c r="AP1088" s="174"/>
      <c r="AQ1088" s="173"/>
      <c r="AR1088" s="143"/>
      <c r="AS1088" s="171"/>
      <c r="AT1088" s="143"/>
      <c r="AU1088" s="171"/>
      <c r="AV1088" s="175"/>
      <c r="AW1088" s="217"/>
      <c r="AX1088" s="216"/>
      <c r="AY1088" s="5"/>
      <c r="AZ1088" s="217"/>
      <c r="BA1088" s="217"/>
      <c r="BB1088" s="119"/>
      <c r="BC1088" s="26"/>
      <c r="BD1088" s="217"/>
      <c r="BE1088" s="209"/>
      <c r="BF1088" s="120"/>
      <c r="BG1088" s="120"/>
      <c r="BH1088" s="209"/>
      <c r="BI1088" s="120"/>
      <c r="BJ1088" s="1"/>
      <c r="BN1088" s="1"/>
      <c r="BQ1088" s="167"/>
      <c r="BX1088" s="167"/>
      <c r="CB1088" s="167"/>
      <c r="CE1088">
        <f>+AV1088</f>
        <v>0</v>
      </c>
      <c r="CF1088" s="216"/>
      <c r="CI1088" s="167"/>
      <c r="CL1088" s="167"/>
      <c r="CN1088" s="1"/>
      <c r="CO1088" s="253"/>
      <c r="CP1088" s="1"/>
      <c r="CQ1088" s="254"/>
      <c r="CR1088" s="167"/>
    </row>
    <row r="1089" spans="1:96" ht="18" customHeight="1" x14ac:dyDescent="0.55000000000000004">
      <c r="A1089" s="167"/>
      <c r="B1089" s="219"/>
      <c r="C1089" s="142"/>
      <c r="D1089" s="142"/>
      <c r="E1089" s="135"/>
      <c r="F1089" s="135"/>
      <c r="G1089" s="135"/>
      <c r="H1089" s="123"/>
      <c r="I1089" s="135"/>
      <c r="J1089" s="123"/>
      <c r="K1089" s="41"/>
      <c r="L1089" s="134"/>
      <c r="M1089" s="135"/>
      <c r="N1089" s="123"/>
      <c r="O1089" s="123"/>
      <c r="P1089" s="135"/>
      <c r="Q1089" s="135"/>
      <c r="R1089" s="123"/>
      <c r="S1089" s="123"/>
      <c r="T1089" s="135"/>
      <c r="U1089" s="135"/>
      <c r="V1089" s="123"/>
      <c r="W1089" s="41"/>
      <c r="X1089" s="136"/>
      <c r="Y1089" s="4"/>
      <c r="Z1089" s="74"/>
      <c r="AA1089" s="210"/>
      <c r="AB1089" s="210"/>
      <c r="AC1089" s="211"/>
      <c r="AD1089" s="170"/>
      <c r="AE1089" s="222"/>
      <c r="AF1089" s="143"/>
      <c r="AG1089" s="171"/>
      <c r="AH1089" s="143"/>
      <c r="AI1089" s="171"/>
      <c r="AJ1089" s="172"/>
      <c r="AK1089" s="173"/>
      <c r="AL1089" s="143"/>
      <c r="AM1089" s="171"/>
      <c r="AN1089" s="143"/>
      <c r="AO1089" s="171"/>
      <c r="AP1089" s="174"/>
      <c r="AQ1089" s="173"/>
      <c r="AR1089" s="143"/>
      <c r="AS1089" s="171"/>
      <c r="AT1089" s="143"/>
      <c r="AU1089" s="171"/>
      <c r="AV1089" s="175"/>
      <c r="AW1089" s="217"/>
      <c r="AX1089" s="216"/>
      <c r="AY1089" s="5"/>
      <c r="AZ1089" s="217"/>
      <c r="BA1089" s="217"/>
      <c r="BB1089" s="119"/>
      <c r="BC1089" s="26"/>
      <c r="BD1089" s="217"/>
      <c r="BE1089" s="209"/>
      <c r="BF1089" s="120"/>
      <c r="BG1089" s="120"/>
      <c r="BH1089" s="209"/>
      <c r="BI1089" s="120"/>
      <c r="BJ1089" s="1"/>
      <c r="BN1089" s="1"/>
      <c r="BQ1089" s="167"/>
      <c r="BX1089" s="167"/>
      <c r="CB1089" s="167"/>
      <c r="CI1089" s="167"/>
      <c r="CL1089" s="167"/>
      <c r="CN1089" s="1"/>
      <c r="CO1089" s="253"/>
      <c r="CP1089" s="1"/>
      <c r="CQ1089" s="254"/>
      <c r="CR1089" s="167"/>
    </row>
    <row r="1090" spans="1:96" ht="7" customHeight="1" thickBot="1" x14ac:dyDescent="0.6">
      <c r="A1090" s="65"/>
      <c r="B1090" s="134"/>
      <c r="C1090" s="142"/>
      <c r="D1090" s="135"/>
      <c r="E1090" s="135"/>
      <c r="F1090" s="135"/>
      <c r="G1090" s="135"/>
      <c r="H1090" s="123"/>
      <c r="I1090" s="135"/>
      <c r="J1090" s="123"/>
      <c r="K1090" s="136"/>
      <c r="L1090" s="134"/>
      <c r="M1090" s="135"/>
      <c r="N1090" s="123"/>
      <c r="O1090" s="123"/>
      <c r="P1090" s="135"/>
      <c r="Q1090" s="135"/>
      <c r="R1090" s="123"/>
      <c r="S1090" s="123"/>
      <c r="T1090" s="135"/>
      <c r="U1090" s="135"/>
      <c r="V1090" s="123"/>
      <c r="W1090" s="41"/>
      <c r="X1090" s="136"/>
      <c r="Z1090" s="65"/>
      <c r="AA1090" s="63"/>
      <c r="AB1090" s="63"/>
      <c r="AC1090" s="63"/>
      <c r="AD1090" s="170"/>
      <c r="AE1090" s="222"/>
      <c r="AF1090" s="143"/>
      <c r="AG1090" s="171"/>
      <c r="AH1090" s="143"/>
      <c r="AI1090" s="171"/>
      <c r="AJ1090" s="172"/>
      <c r="AK1090" s="173"/>
      <c r="AL1090" s="143"/>
      <c r="AM1090" s="171"/>
      <c r="AN1090" s="143"/>
      <c r="AO1090" s="171"/>
      <c r="AP1090" s="174"/>
      <c r="AQ1090" s="173"/>
      <c r="AR1090" s="143"/>
      <c r="AS1090" s="171"/>
      <c r="AT1090" s="143"/>
      <c r="AU1090" s="171"/>
      <c r="AV1090" s="175"/>
    </row>
    <row r="1091" spans="1:96" x14ac:dyDescent="0.55000000000000004">
      <c r="B1091" s="44"/>
      <c r="C1091" s="44"/>
      <c r="D1091" s="44"/>
      <c r="E1091" s="44"/>
      <c r="F1091" s="44"/>
      <c r="G1091" s="44"/>
      <c r="H1091" s="44"/>
      <c r="I1091" s="44"/>
      <c r="J1091" s="44"/>
      <c r="K1091" s="44"/>
      <c r="L1091" s="44"/>
      <c r="M1091" s="44"/>
      <c r="N1091" s="44"/>
      <c r="O1091" s="44"/>
      <c r="P1091" s="44"/>
      <c r="Q1091" s="44"/>
      <c r="R1091" s="44"/>
      <c r="S1091" s="44"/>
      <c r="T1091" s="44"/>
      <c r="U1091" s="44"/>
      <c r="V1091" s="44"/>
      <c r="W1091" s="44"/>
      <c r="X1091" s="44"/>
      <c r="Y1091" s="44"/>
      <c r="AE1091">
        <f>SUM(AD443:AD448)</f>
        <v>190</v>
      </c>
      <c r="AY1091" s="44" t="s">
        <v>474</v>
      </c>
      <c r="BB1091" s="44" t="s">
        <v>473</v>
      </c>
      <c r="BV1091">
        <f>SUM(BV442:BV1090)</f>
        <v>468621</v>
      </c>
    </row>
    <row r="1092" spans="1:96" x14ac:dyDescent="0.55000000000000004">
      <c r="B1092">
        <f>SUM(B554:B584)</f>
        <v>832</v>
      </c>
      <c r="AA1092" s="263">
        <f>+AA881-AA880</f>
        <v>82409</v>
      </c>
      <c r="AE1092">
        <f>SUM(AD797:AD1089)</f>
        <v>399650</v>
      </c>
      <c r="AG1092">
        <f>40317-40254</f>
        <v>63</v>
      </c>
      <c r="AI1092" s="236">
        <f>SUM(AI189:AI558)</f>
        <v>205</v>
      </c>
      <c r="AJ1092">
        <f>SUM(AI797:AI1089)</f>
        <v>10312</v>
      </c>
      <c r="AK1092">
        <f>SUM(AK907:AK1088)</f>
        <v>1171</v>
      </c>
      <c r="AR1092" s="44">
        <f>SUM(AQ1075:AQ1081)</f>
        <v>99887</v>
      </c>
      <c r="AT1092" s="44">
        <f>SUM(AU1075:AU1081)</f>
        <v>192</v>
      </c>
      <c r="AU1092">
        <f>SUM(AU889:AU918)</f>
        <v>4396</v>
      </c>
      <c r="AV1092">
        <f>SUM(AU854:AU1089)</f>
        <v>13903</v>
      </c>
      <c r="AY1092" s="44">
        <f>SUM(AY359:AY413)</f>
        <v>69</v>
      </c>
      <c r="BB1092" s="44">
        <f>SUM(BB374:BB413)</f>
        <v>941</v>
      </c>
    </row>
    <row r="1093" spans="1:96" x14ac:dyDescent="0.55000000000000004">
      <c r="L1093">
        <f>SUM(L97:L1092)</f>
        <v>1582561</v>
      </c>
      <c r="P1093">
        <f>SUM(P97:P1092)</f>
        <v>61103</v>
      </c>
      <c r="AD1093">
        <f>SUM(AD188:AD194)</f>
        <v>82</v>
      </c>
      <c r="AG1093">
        <f>840+40254</f>
        <v>41094</v>
      </c>
      <c r="AJ1093">
        <f>SUM(AI797:AI827)</f>
        <v>7081</v>
      </c>
      <c r="AV1093">
        <f>SUM(AU797:AU827)</f>
        <v>0</v>
      </c>
      <c r="AY1093" s="44" t="s">
        <v>685</v>
      </c>
    </row>
    <row r="1094" spans="1:96" ht="15" customHeight="1" x14ac:dyDescent="0.55000000000000004">
      <c r="A1094" s="119"/>
      <c r="D1094">
        <f>SUM(B229:B259)</f>
        <v>435</v>
      </c>
      <c r="Z1094" s="119"/>
      <c r="AA1094" s="119"/>
      <c r="AB1094" s="119"/>
      <c r="AC1094" s="119"/>
      <c r="AJ1094">
        <f>SUM(AI828:AI857)</f>
        <v>1483</v>
      </c>
      <c r="AV1094">
        <f>SUM(AU828:AU857)</f>
        <v>12</v>
      </c>
      <c r="AY1094" s="44">
        <f>SUM(AY581:AY1090)</f>
        <v>23400</v>
      </c>
    </row>
    <row r="1095" spans="1:96" x14ac:dyDescent="0.55000000000000004">
      <c r="AB1095" s="44" t="s">
        <v>827</v>
      </c>
      <c r="AD1095" s="44">
        <f>SUM(AD810:AD816)</f>
        <v>17671</v>
      </c>
      <c r="AH1095" s="4">
        <f>SUM(AD797:AD827)</f>
        <v>206192</v>
      </c>
      <c r="AI1095" s="5" t="s">
        <v>949</v>
      </c>
      <c r="AJ1095" s="4">
        <f>SUM(AI797:AI827)</f>
        <v>7081</v>
      </c>
      <c r="AN1095" s="227">
        <f>SUM(AK797:AK827)</f>
        <v>1</v>
      </c>
      <c r="AO1095" s="231" t="s">
        <v>949</v>
      </c>
      <c r="AP1095" s="227">
        <f>SUM(AO797:AO827)</f>
        <v>0</v>
      </c>
      <c r="AT1095" s="26">
        <f>SUM(AQ797:AQ827)</f>
        <v>2905</v>
      </c>
      <c r="AU1095" s="218" t="s">
        <v>949</v>
      </c>
      <c r="AV1095" s="26">
        <f>SUM(AU797:AU827)</f>
        <v>0</v>
      </c>
    </row>
    <row r="1096" spans="1:96" x14ac:dyDescent="0.55000000000000004">
      <c r="AH1096" s="4">
        <f>SUM(AD828:AD857)</f>
        <v>44357</v>
      </c>
      <c r="AI1096" s="5" t="s">
        <v>948</v>
      </c>
      <c r="AJ1096" s="4">
        <f>SUM(AI828:AI857)</f>
        <v>1483</v>
      </c>
      <c r="AN1096" s="227">
        <f>SUM(AK828:AK857)</f>
        <v>0</v>
      </c>
      <c r="AO1096" s="231" t="s">
        <v>948</v>
      </c>
      <c r="AP1096" s="227">
        <f>SUM(AO828:AO857)</f>
        <v>0</v>
      </c>
      <c r="AT1096" s="26">
        <f>SUM(AQ828:AQ857)</f>
        <v>92489</v>
      </c>
      <c r="AU1096" s="218" t="s">
        <v>948</v>
      </c>
      <c r="AV1096" s="26">
        <f>SUM(AU828:AU857)</f>
        <v>12</v>
      </c>
    </row>
    <row r="1097" spans="1:96" x14ac:dyDescent="0.55000000000000004">
      <c r="AH1097" s="4">
        <f>SUM(AD858:AD888)</f>
        <v>1728</v>
      </c>
      <c r="AI1097" s="5" t="s">
        <v>914</v>
      </c>
      <c r="AJ1097" s="4">
        <f>SUM(AI858:AI888)</f>
        <v>70</v>
      </c>
      <c r="AN1097" s="227">
        <f>SUM(AK858:AK888)</f>
        <v>1</v>
      </c>
      <c r="AO1097" s="231" t="s">
        <v>914</v>
      </c>
      <c r="AP1097" s="227">
        <f>SUM(AO858:AO888)</f>
        <v>0</v>
      </c>
      <c r="AT1097" s="26">
        <f>SUM(AQ858:AQ888)</f>
        <v>1917100</v>
      </c>
      <c r="AU1097" s="218" t="s">
        <v>914</v>
      </c>
      <c r="AV1097" s="26">
        <f>SUM(AU858:AU888)</f>
        <v>1390</v>
      </c>
    </row>
    <row r="1098" spans="1:96" x14ac:dyDescent="0.55000000000000004">
      <c r="AH1098" s="4">
        <f>SUM(AD889:AD918)</f>
        <v>5667</v>
      </c>
      <c r="AI1098" s="5" t="s">
        <v>947</v>
      </c>
      <c r="AJ1098" s="4">
        <f>SUM(AI889:AI918)</f>
        <v>23</v>
      </c>
      <c r="AN1098" s="227">
        <f>SUM(AK889:AK918)</f>
        <v>181</v>
      </c>
      <c r="AO1098" s="231" t="s">
        <v>947</v>
      </c>
      <c r="AP1098" s="227">
        <f>SUM(AO889:AO918)</f>
        <v>0</v>
      </c>
      <c r="AT1098" s="26">
        <f>SUM(AQ889:AQ918)</f>
        <v>1734300</v>
      </c>
      <c r="AU1098" s="218" t="s">
        <v>947</v>
      </c>
      <c r="AV1098" s="26">
        <f>SUM(AU889:AU918)</f>
        <v>4396</v>
      </c>
    </row>
    <row r="1099" spans="1:96" x14ac:dyDescent="0.55000000000000004">
      <c r="AH1099" s="4">
        <f>SUM(AD919:AD949)</f>
        <v>17832</v>
      </c>
      <c r="AI1099" s="5" t="s">
        <v>966</v>
      </c>
      <c r="AJ1099" s="4">
        <f>SUM(AI919:AI949)</f>
        <v>102</v>
      </c>
      <c r="AN1099" s="227">
        <f>SUM(AK919:AK949)</f>
        <v>527</v>
      </c>
      <c r="AO1099" s="231" t="s">
        <v>966</v>
      </c>
      <c r="AP1099" s="227">
        <f>SUM(AO919:AO949)</f>
        <v>6</v>
      </c>
      <c r="AT1099" s="26">
        <f>SUM(AQ919:AQ949)</f>
        <v>820902</v>
      </c>
      <c r="AU1099" s="218" t="s">
        <v>966</v>
      </c>
      <c r="AV1099" s="26">
        <f>SUM(AU919:AU949)</f>
        <v>2276</v>
      </c>
    </row>
    <row r="1100" spans="1:96" x14ac:dyDescent="0.55000000000000004">
      <c r="AH1100" s="4">
        <f>SUM(AD950:AD980)</f>
        <v>29892</v>
      </c>
      <c r="AI1100" s="5" t="s">
        <v>978</v>
      </c>
      <c r="AJ1100" s="4">
        <f>SUM(AI950:AI980)</f>
        <v>187</v>
      </c>
      <c r="AN1100" s="227">
        <f>SUM(AK950:AK980)</f>
        <v>2</v>
      </c>
      <c r="AO1100" s="231" t="s">
        <v>978</v>
      </c>
      <c r="AP1100" s="227">
        <f>SUM(AO950:AO980)</f>
        <v>0</v>
      </c>
      <c r="AT1100" s="26">
        <f>SUM(AQ950:AQ980)</f>
        <v>719844</v>
      </c>
      <c r="AU1100" s="218" t="s">
        <v>978</v>
      </c>
      <c r="AV1100" s="26">
        <f>SUM(AU950:AU980)</f>
        <v>987</v>
      </c>
    </row>
    <row r="1101" spans="1:96" x14ac:dyDescent="0.55000000000000004">
      <c r="AH1101" s="4">
        <f>SUM(AD981:AD1010)</f>
        <v>28866</v>
      </c>
      <c r="AI1101" s="5" t="s">
        <v>979</v>
      </c>
      <c r="AJ1101" s="4">
        <f>SUM(AI981:AI1010)</f>
        <v>471</v>
      </c>
      <c r="AN1101" s="227">
        <f>SUM(AK981:AK1010)</f>
        <v>0</v>
      </c>
      <c r="AO1101" s="231" t="s">
        <v>979</v>
      </c>
      <c r="AP1101" s="227">
        <f>SUM(AO981:AO1010)</f>
        <v>0</v>
      </c>
      <c r="AT1101" s="26">
        <f>SUM(AQ981:AQ1010)</f>
        <v>1153371</v>
      </c>
      <c r="AU1101" s="218" t="s">
        <v>979</v>
      </c>
      <c r="AV1101"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60"/>
  <sheetViews>
    <sheetView zoomScale="115" zoomScaleNormal="115" workbookViewId="0">
      <pane xSplit="3" ySplit="1" topLeftCell="D838" activePane="bottomRight" state="frozen"/>
      <selection pane="topRight" activeCell="C1" sqref="C1"/>
      <selection pane="bottomLeft" activeCell="A2" sqref="A2"/>
      <selection pane="bottomRight" activeCell="C849" sqref="C849:J85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f t="shared" ref="B848" si="264">SUM(D848:AG848)-J848</f>
        <v>56</v>
      </c>
      <c r="C848" s="114">
        <v>44909</v>
      </c>
      <c r="D848" s="100">
        <v>3</v>
      </c>
      <c r="E848" s="100">
        <v>17</v>
      </c>
      <c r="F848" s="100">
        <v>6</v>
      </c>
      <c r="J848" s="265">
        <f t="shared" ref="J848" si="265">SUM(K848:AF848)</f>
        <v>30</v>
      </c>
      <c r="K848" s="100">
        <v>15</v>
      </c>
      <c r="O848" s="100">
        <v>2</v>
      </c>
      <c r="S848" s="100">
        <v>2</v>
      </c>
      <c r="W848" s="100">
        <v>1</v>
      </c>
      <c r="Y848" s="100">
        <v>2</v>
      </c>
      <c r="Z848" s="100">
        <v>5</v>
      </c>
      <c r="AB848" s="100">
        <v>2</v>
      </c>
      <c r="AD848" s="100">
        <v>1</v>
      </c>
      <c r="AG848" s="266"/>
      <c r="AH848" s="114">
        <f t="shared" ref="AH848" si="266">+C848</f>
        <v>44909</v>
      </c>
      <c r="AI848" s="267">
        <f t="shared" ref="AI848" si="267">+AL848-AJ848-AK848</f>
        <v>53</v>
      </c>
      <c r="AJ848" s="267">
        <f t="shared" ref="AJ848" si="268">+H848</f>
        <v>0</v>
      </c>
      <c r="AK848" s="100">
        <f t="shared" ref="AK848" si="269">+D848</f>
        <v>3</v>
      </c>
      <c r="AL848" s="267">
        <f t="shared" ref="AL848" si="270">+B848</f>
        <v>56</v>
      </c>
    </row>
    <row r="849" spans="2:39" s="100" customFormat="1" ht="17.5" customHeight="1" x14ac:dyDescent="0.55000000000000004">
      <c r="B849" s="265"/>
      <c r="C849" s="114"/>
      <c r="J849" s="265"/>
      <c r="AG849" s="266"/>
      <c r="AH849" s="114"/>
      <c r="AI849" s="267"/>
      <c r="AJ849" s="267"/>
      <c r="AL849" s="267"/>
    </row>
    <row r="850" spans="2:39" s="100" customFormat="1" ht="17.5" customHeight="1" x14ac:dyDescent="0.55000000000000004">
      <c r="B850" s="265"/>
      <c r="C850" s="114"/>
      <c r="J850" s="265"/>
      <c r="AG850" s="266"/>
      <c r="AH850" s="114"/>
      <c r="AI850" s="267"/>
      <c r="AJ850" s="267"/>
      <c r="AL850" s="267"/>
    </row>
    <row r="851" spans="2:39" ht="17.5" customHeight="1" x14ac:dyDescent="0.55000000000000004">
      <c r="B851" s="242"/>
      <c r="C851" s="1"/>
      <c r="E851" s="258"/>
      <c r="J851" s="242"/>
      <c r="AH851" s="1"/>
      <c r="AI851" s="243"/>
      <c r="AJ851" s="243"/>
    </row>
    <row r="852" spans="2:39" x14ac:dyDescent="0.55000000000000004">
      <c r="B852" s="219"/>
      <c r="C852" s="1"/>
      <c r="AH852" s="249">
        <v>1</v>
      </c>
    </row>
    <row r="853" spans="2:39" s="241" customFormat="1" ht="5" customHeight="1" x14ac:dyDescent="0.55000000000000004">
      <c r="B853" s="240"/>
      <c r="C853" s="239"/>
      <c r="AG853" s="4"/>
    </row>
    <row r="854" spans="2:39" ht="5.5" customHeight="1" x14ac:dyDescent="0.55000000000000004">
      <c r="B854" s="4"/>
      <c r="C854" s="1"/>
    </row>
    <row r="855" spans="2:39" x14ac:dyDescent="0.55000000000000004">
      <c r="B855">
        <f>SUM(B2:B854)</f>
        <v>26028</v>
      </c>
      <c r="C855" s="1" t="s">
        <v>348</v>
      </c>
      <c r="D855" s="26">
        <f t="shared" ref="D855:J855" si="271">SUM(D2:D854)</f>
        <v>5262</v>
      </c>
      <c r="E855" s="26">
        <f t="shared" si="271"/>
        <v>6265</v>
      </c>
      <c r="F855" s="26">
        <f t="shared" si="271"/>
        <v>1900</v>
      </c>
      <c r="G855">
        <f t="shared" si="271"/>
        <v>1030</v>
      </c>
      <c r="H855">
        <f t="shared" si="271"/>
        <v>1776</v>
      </c>
      <c r="I855" s="26">
        <f t="shared" si="271"/>
        <v>3002</v>
      </c>
      <c r="J855" s="26">
        <f t="shared" si="271"/>
        <v>6793</v>
      </c>
      <c r="K855">
        <f t="shared" ref="K855:AF855" si="272">SUM(K2:K854)</f>
        <v>1382</v>
      </c>
      <c r="L855">
        <f t="shared" si="272"/>
        <v>16</v>
      </c>
      <c r="M855">
        <f t="shared" si="272"/>
        <v>236</v>
      </c>
      <c r="N855">
        <f t="shared" si="272"/>
        <v>119</v>
      </c>
      <c r="O855" s="26">
        <f t="shared" si="272"/>
        <v>539</v>
      </c>
      <c r="P855">
        <f t="shared" si="272"/>
        <v>22</v>
      </c>
      <c r="Q855">
        <f t="shared" si="272"/>
        <v>26</v>
      </c>
      <c r="R855">
        <f t="shared" si="272"/>
        <v>224</v>
      </c>
      <c r="S855">
        <f t="shared" si="272"/>
        <v>157</v>
      </c>
      <c r="T855">
        <f t="shared" si="272"/>
        <v>198</v>
      </c>
      <c r="U855">
        <f t="shared" si="272"/>
        <v>167</v>
      </c>
      <c r="V855">
        <f t="shared" si="272"/>
        <v>524</v>
      </c>
      <c r="W855">
        <f t="shared" si="272"/>
        <v>45</v>
      </c>
      <c r="X855">
        <f t="shared" si="272"/>
        <v>76</v>
      </c>
      <c r="Y855">
        <f t="shared" si="272"/>
        <v>332</v>
      </c>
      <c r="Z855">
        <f t="shared" si="272"/>
        <v>411</v>
      </c>
      <c r="AA855">
        <f t="shared" si="272"/>
        <v>1</v>
      </c>
      <c r="AB855">
        <f t="shared" si="272"/>
        <v>632</v>
      </c>
      <c r="AC855">
        <f t="shared" si="272"/>
        <v>76</v>
      </c>
      <c r="AD855">
        <f t="shared" si="272"/>
        <v>916</v>
      </c>
      <c r="AF855">
        <f t="shared" si="272"/>
        <v>686</v>
      </c>
      <c r="AM855" s="243"/>
    </row>
    <row r="856" spans="2:39" x14ac:dyDescent="0.55000000000000004">
      <c r="C856" s="1"/>
    </row>
    <row r="857" spans="2:39" ht="5" customHeight="1" x14ac:dyDescent="0.55000000000000004">
      <c r="C857" s="1"/>
    </row>
    <row r="860" spans="2:39" x14ac:dyDescent="0.55000000000000004">
      <c r="B860" s="219"/>
      <c r="K86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101" zoomScale="55" zoomScaleNormal="55" workbookViewId="0">
      <selection activeCell="Z67" sqref="Z67"/>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95"/>
  <sheetViews>
    <sheetView topLeftCell="A2" workbookViewId="0">
      <pane xSplit="2" ySplit="2" topLeftCell="C887" activePane="bottomRight" state="frozen"/>
      <selection activeCell="O24" sqref="O24"/>
      <selection pane="topRight" activeCell="O24" sqref="O24"/>
      <selection pane="bottomLeft" activeCell="O24" sqref="O24"/>
      <selection pane="bottomRight" activeCell="D893" sqref="D89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90" si="345">+A804+1</f>
        <v>807</v>
      </c>
      <c r="B805" s="228"/>
      <c r="C805" s="44"/>
      <c r="D805" t="s">
        <v>333</v>
      </c>
      <c r="E805">
        <v>24</v>
      </c>
      <c r="F805">
        <f t="shared" ref="F805:F890"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ref="I886" si="549">+I884+H886</f>
        <v>1892</v>
      </c>
      <c r="J886" s="119"/>
      <c r="K886" s="232">
        <f t="shared" ref="K886" si="550">+K884+J886</f>
        <v>977</v>
      </c>
      <c r="L886" s="232">
        <f t="shared" ref="L886" si="551">+L884+J886</f>
        <v>78</v>
      </c>
      <c r="M886" s="4"/>
      <c r="N886" s="232">
        <f t="shared" ref="N886" si="552">+N884+M886</f>
        <v>3</v>
      </c>
      <c r="O886" s="273">
        <v>10</v>
      </c>
      <c r="P886" s="119"/>
      <c r="Q886" s="5"/>
      <c r="R886" s="248">
        <f t="shared" ref="R886" si="553">+R884+Q886</f>
        <v>352</v>
      </c>
      <c r="S886" s="218">
        <f t="shared" ref="S886" si="554">+S884+Q886</f>
        <v>591</v>
      </c>
      <c r="T886" s="233">
        <f t="shared" ref="T886" si="555">+T884+O886-P886-Q886</f>
        <v>18819</v>
      </c>
      <c r="U886" s="250">
        <f t="shared" ref="U886" si="556">+G886</f>
        <v>44905</v>
      </c>
      <c r="V886" s="4">
        <f t="shared" ref="V886" si="557">+H886</f>
        <v>0</v>
      </c>
      <c r="W886" s="26">
        <f t="shared" ref="W886" si="558">+I886</f>
        <v>1892</v>
      </c>
      <c r="X886" s="233">
        <f t="shared" ref="X886" si="559">+X884+V886-J886</f>
        <v>911</v>
      </c>
      <c r="Y886" s="4">
        <f t="shared" ref="Y886" si="560">+O886</f>
        <v>10</v>
      </c>
      <c r="Z886" s="230">
        <f t="shared" ref="Z886" si="561">+Z884+Y886-P886-Q886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ref="I887" si="562">+I885+H887</f>
        <v>1858</v>
      </c>
      <c r="J887" s="119"/>
      <c r="K887" s="232">
        <f t="shared" ref="K887" si="563">+K885+J887</f>
        <v>977</v>
      </c>
      <c r="L887" s="232">
        <f t="shared" ref="L887" si="564">+L885+J887</f>
        <v>78</v>
      </c>
      <c r="M887" s="4"/>
      <c r="N887" s="232">
        <f t="shared" ref="N887" si="565">+N885+M887</f>
        <v>3</v>
      </c>
      <c r="O887" s="273">
        <v>3</v>
      </c>
      <c r="P887" s="119"/>
      <c r="Q887" s="5"/>
      <c r="R887" s="248">
        <f t="shared" ref="R887" si="566">+R885+Q887</f>
        <v>352</v>
      </c>
      <c r="S887" s="218">
        <f t="shared" ref="S887" si="567">+S885+Q887</f>
        <v>591</v>
      </c>
      <c r="T887" s="233">
        <f t="shared" ref="T887" si="568">+T885+O887-P887-Q887</f>
        <v>18971</v>
      </c>
      <c r="U887" s="250">
        <f t="shared" ref="U887" si="569">+G887</f>
        <v>44906</v>
      </c>
      <c r="V887" s="4">
        <f t="shared" ref="V887" si="570">+H887</f>
        <v>0</v>
      </c>
      <c r="W887" s="26">
        <f t="shared" ref="W887" si="571">+I887</f>
        <v>1858</v>
      </c>
      <c r="X887" s="233">
        <f t="shared" ref="X887" si="572">+X885+V887-J887</f>
        <v>877</v>
      </c>
      <c r="Y887" s="4">
        <f t="shared" ref="Y887" si="573">+O887</f>
        <v>3</v>
      </c>
      <c r="Z887" s="230">
        <f t="shared" ref="Z887" si="574">+Z885+Y887-P887-Q887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ref="I888" si="575">+I886+H888</f>
        <v>1892</v>
      </c>
      <c r="J888" s="119"/>
      <c r="K888" s="232">
        <f t="shared" ref="K888" si="576">+K886+J888</f>
        <v>977</v>
      </c>
      <c r="L888" s="232">
        <f t="shared" ref="L888" si="577">+L886+J888</f>
        <v>78</v>
      </c>
      <c r="M888" s="4"/>
      <c r="N888" s="232">
        <f t="shared" ref="N888" si="578">+N886+M888</f>
        <v>3</v>
      </c>
      <c r="O888" s="273">
        <v>4</v>
      </c>
      <c r="P888" s="119"/>
      <c r="Q888" s="5"/>
      <c r="R888" s="248">
        <f t="shared" ref="R888" si="579">+R886+Q888</f>
        <v>352</v>
      </c>
      <c r="S888" s="218">
        <f t="shared" ref="S888" si="580">+S886+Q888</f>
        <v>591</v>
      </c>
      <c r="T888" s="233">
        <f t="shared" ref="T888" si="581">+T886+O888-P888-Q888</f>
        <v>18823</v>
      </c>
      <c r="U888" s="250">
        <f t="shared" ref="U888" si="582">+G888</f>
        <v>44907</v>
      </c>
      <c r="V888" s="4">
        <f t="shared" ref="V888" si="583">+H888</f>
        <v>0</v>
      </c>
      <c r="W888" s="26">
        <f t="shared" ref="W888" si="584">+I888</f>
        <v>1892</v>
      </c>
      <c r="X888" s="233">
        <f t="shared" ref="X888" si="585">+X886+V888-J888</f>
        <v>911</v>
      </c>
      <c r="Y888" s="4">
        <f t="shared" ref="Y888" si="586">+O888</f>
        <v>4</v>
      </c>
      <c r="Z888" s="230">
        <f t="shared" ref="Z888" si="587">+Z886+Y888-P888-Q888</f>
        <v>18823</v>
      </c>
    </row>
    <row r="889" spans="1:26" ht="26" customHeight="1" x14ac:dyDescent="0.55000000000000004">
      <c r="A889">
        <f t="shared" si="345"/>
        <v>891</v>
      </c>
      <c r="B889" s="228"/>
      <c r="C889" s="44"/>
      <c r="D889" t="s">
        <v>443</v>
      </c>
      <c r="E889">
        <v>24</v>
      </c>
      <c r="F889">
        <f t="shared" si="346"/>
        <v>758</v>
      </c>
      <c r="G889" s="1">
        <v>44908</v>
      </c>
      <c r="H889" s="272">
        <v>0</v>
      </c>
      <c r="I889" s="227">
        <f t="shared" ref="I889" si="588">+I887+H889</f>
        <v>1858</v>
      </c>
      <c r="J889" s="119"/>
      <c r="K889" s="232">
        <f t="shared" ref="K889" si="589">+K887+J889</f>
        <v>977</v>
      </c>
      <c r="L889" s="232">
        <f t="shared" ref="L889" si="590">+L887+J889</f>
        <v>78</v>
      </c>
      <c r="M889" s="4"/>
      <c r="N889" s="232">
        <f t="shared" ref="N889" si="591">+N887+M889</f>
        <v>3</v>
      </c>
      <c r="O889" s="273"/>
      <c r="P889" s="119"/>
      <c r="Q889" s="5"/>
      <c r="R889" s="248">
        <f t="shared" ref="R889" si="592">+R887+Q889</f>
        <v>352</v>
      </c>
      <c r="S889" s="218">
        <f t="shared" ref="S889" si="593">+S887+Q889</f>
        <v>591</v>
      </c>
      <c r="T889" s="233">
        <f t="shared" ref="T889" si="594">+T887+O889-P889-Q889</f>
        <v>18971</v>
      </c>
      <c r="U889" s="250">
        <f t="shared" ref="U889" si="595">+G889</f>
        <v>44908</v>
      </c>
      <c r="V889" s="4">
        <f t="shared" ref="V889" si="596">+H889</f>
        <v>0</v>
      </c>
      <c r="W889" s="26">
        <f t="shared" ref="W889" si="597">+I889</f>
        <v>1858</v>
      </c>
      <c r="X889" s="233">
        <f t="shared" ref="X889" si="598">+X887+V889-J889</f>
        <v>877</v>
      </c>
      <c r="Y889" s="4">
        <f t="shared" ref="Y889" si="599">+O889</f>
        <v>0</v>
      </c>
      <c r="Z889" s="230">
        <f t="shared" ref="Z889" si="600">+Z887+Y889-P889-Q889</f>
        <v>18971</v>
      </c>
    </row>
    <row r="890" spans="1:26" ht="26" customHeight="1" x14ac:dyDescent="0.55000000000000004">
      <c r="A890">
        <f t="shared" si="345"/>
        <v>892</v>
      </c>
      <c r="B890" s="228"/>
      <c r="C890" s="44"/>
      <c r="D890" t="s">
        <v>444</v>
      </c>
      <c r="E890">
        <v>24</v>
      </c>
      <c r="F890">
        <f t="shared" si="346"/>
        <v>759</v>
      </c>
      <c r="G890" s="1">
        <v>44909</v>
      </c>
      <c r="H890" s="272">
        <v>0</v>
      </c>
      <c r="I890" s="227">
        <f t="shared" ref="I890" si="601">+I888+H890</f>
        <v>1892</v>
      </c>
      <c r="J890" s="119"/>
      <c r="K890" s="232">
        <f t="shared" ref="K890" si="602">+K888+J890</f>
        <v>977</v>
      </c>
      <c r="L890" s="232">
        <f t="shared" ref="L890" si="603">+L888+J890</f>
        <v>78</v>
      </c>
      <c r="M890" s="4"/>
      <c r="N890" s="232">
        <f t="shared" ref="N890" si="604">+N888+M890</f>
        <v>3</v>
      </c>
      <c r="O890" s="273"/>
      <c r="P890" s="119"/>
      <c r="Q890" s="5"/>
      <c r="R890" s="248">
        <f t="shared" ref="R890" si="605">+R888+Q890</f>
        <v>352</v>
      </c>
      <c r="S890" s="218">
        <f t="shared" ref="S890" si="606">+S888+Q890</f>
        <v>591</v>
      </c>
      <c r="T890" s="233">
        <f t="shared" ref="T890" si="607">+T888+O890-P890-Q890</f>
        <v>18823</v>
      </c>
      <c r="U890" s="250">
        <f t="shared" ref="U890" si="608">+G890</f>
        <v>44909</v>
      </c>
      <c r="V890" s="4">
        <f t="shared" ref="V890" si="609">+H890</f>
        <v>0</v>
      </c>
      <c r="W890" s="26">
        <f t="shared" ref="W890" si="610">+I890</f>
        <v>1892</v>
      </c>
      <c r="X890" s="233">
        <f t="shared" ref="X890" si="611">+X888+V890-J890</f>
        <v>911</v>
      </c>
      <c r="Y890" s="4">
        <f t="shared" ref="Y890" si="612">+O890</f>
        <v>0</v>
      </c>
      <c r="Z890" s="230">
        <f t="shared" ref="Z890" si="613">+Z888+Y890-P890-Q890</f>
        <v>18823</v>
      </c>
    </row>
    <row r="891" spans="1:26" ht="26" customHeight="1" x14ac:dyDescent="0.55000000000000004">
      <c r="B891" s="228"/>
      <c r="C891" s="44"/>
      <c r="G891" s="1"/>
      <c r="H891" s="272"/>
      <c r="I891" s="227"/>
      <c r="J891" s="119"/>
      <c r="K891" s="232"/>
      <c r="L891" s="232"/>
      <c r="M891" s="4"/>
      <c r="N891" s="232"/>
      <c r="O891" s="273"/>
      <c r="P891" s="119"/>
      <c r="Q891" s="5"/>
      <c r="R891" s="248"/>
      <c r="S891" s="218"/>
      <c r="T891" s="233"/>
      <c r="U891" s="250"/>
      <c r="V891" s="4"/>
      <c r="W891" s="26"/>
      <c r="X891" s="233"/>
      <c r="Y891" s="4"/>
      <c r="Z891" s="230"/>
    </row>
    <row r="892" spans="1:26" ht="24" customHeight="1" x14ac:dyDescent="0.55000000000000004">
      <c r="B892" s="228"/>
      <c r="C892" s="44"/>
      <c r="G892" s="1"/>
      <c r="H892" s="119"/>
      <c r="I892" s="227"/>
      <c r="J892" s="119"/>
      <c r="K892" s="232"/>
      <c r="L892" s="271"/>
      <c r="M892" s="4"/>
      <c r="N892" s="232"/>
      <c r="O892" s="119"/>
      <c r="P892" s="119"/>
      <c r="Q892" s="5"/>
      <c r="R892" s="248"/>
      <c r="S892" s="218"/>
      <c r="T892" s="233"/>
      <c r="U892" s="250"/>
      <c r="V892" s="4"/>
      <c r="W892" s="26"/>
      <c r="X892" s="233"/>
      <c r="Y892" s="4"/>
      <c r="Z892" s="230"/>
    </row>
    <row r="893" spans="1:26" ht="24" customHeight="1" x14ac:dyDescent="0.55000000000000004">
      <c r="B893" s="228"/>
      <c r="C893" s="44"/>
      <c r="G893" s="1"/>
      <c r="H893" s="119"/>
      <c r="I893" s="227"/>
      <c r="J893" s="119"/>
      <c r="K893" s="232"/>
      <c r="L893" s="271"/>
      <c r="M893" s="4"/>
      <c r="N893" s="232"/>
      <c r="O893" s="119"/>
      <c r="P893" s="119"/>
      <c r="Q893" s="5"/>
      <c r="R893" s="248"/>
      <c r="S893" s="218"/>
      <c r="T893" s="233"/>
      <c r="U893" s="250"/>
      <c r="V893" s="4"/>
      <c r="W893" s="26"/>
      <c r="X893" s="233"/>
      <c r="Y893" s="4"/>
      <c r="Z893" s="230"/>
    </row>
    <row r="894" spans="1:26" x14ac:dyDescent="0.55000000000000004">
      <c r="B894" s="228"/>
      <c r="C894" s="44"/>
      <c r="G894" s="1"/>
      <c r="H894" s="44"/>
      <c r="J894" s="44"/>
      <c r="K894" s="256"/>
      <c r="L894" s="256"/>
      <c r="N894" s="256"/>
      <c r="O894" s="44"/>
      <c r="Q894" s="34"/>
      <c r="R894" s="257"/>
      <c r="S894" s="34"/>
      <c r="T894" s="44"/>
      <c r="U894" s="1"/>
    </row>
    <row r="895"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2022-12-15T05:41:34Z</dcterms:modified>
</cp:coreProperties>
</file>