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B28B734A-2DF0-4360-97F1-9CEDE64DEBFA}" xr6:coauthVersionLast="47" xr6:coauthVersionMax="47" xr10:uidLastSave="{00000000-0000-0000-0000-000000000000}"/>
  <bookViews>
    <workbookView xWindow="-110" yWindow="-110" windowWidth="19420" windowHeight="9800" tabRatio="735"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094" i="2" l="1"/>
  <c r="Z1093" i="5"/>
  <c r="Y1093" i="5"/>
  <c r="CU1093" i="5"/>
  <c r="CT1093" i="5"/>
  <c r="CS1093" i="5"/>
  <c r="CR1093" i="5"/>
  <c r="CQ1093" i="5"/>
  <c r="CP1093" i="5"/>
  <c r="CO1093" i="5"/>
  <c r="CN1093" i="5"/>
  <c r="CM1093" i="5"/>
  <c r="CL1093" i="5"/>
  <c r="CK1093" i="5"/>
  <c r="CJ1093" i="5"/>
  <c r="CI1093" i="5"/>
  <c r="CH1093" i="5"/>
  <c r="CG1093" i="5"/>
  <c r="CF1093" i="5"/>
  <c r="CE1093" i="5"/>
  <c r="CD1093" i="5"/>
  <c r="CC1093" i="5"/>
  <c r="CB1093" i="5"/>
  <c r="CA1093" i="5"/>
  <c r="BZ1093" i="5"/>
  <c r="BY1093" i="5"/>
  <c r="BX1093" i="5"/>
  <c r="BW1093" i="5"/>
  <c r="BV1093" i="5"/>
  <c r="BT1093" i="5"/>
  <c r="BS1093" i="5"/>
  <c r="BR1093" i="5"/>
  <c r="BQ1093" i="5"/>
  <c r="BO1093" i="5"/>
  <c r="BM1093" i="5"/>
  <c r="BL1093" i="5"/>
  <c r="BP1093" i="5" s="1"/>
  <c r="BK1093" i="5"/>
  <c r="BH1093" i="5"/>
  <c r="BF1093" i="5"/>
  <c r="BE1093" i="5"/>
  <c r="BJ1093" i="5" s="1"/>
  <c r="BN1093" i="5" s="1"/>
  <c r="BD1093" i="5"/>
  <c r="BC1093" i="5"/>
  <c r="BA1093" i="5"/>
  <c r="AZ1093" i="5"/>
  <c r="AX1093" i="5"/>
  <c r="AW1093" i="5"/>
  <c r="AC1093" i="5"/>
  <c r="AA1093" i="5"/>
  <c r="AB1093" i="5"/>
  <c r="W1094" i="2"/>
  <c r="X1094" i="2"/>
  <c r="Z1094" i="2"/>
  <c r="AA1094" i="2"/>
  <c r="AB1094" i="2"/>
  <c r="AE1094" i="2"/>
  <c r="AF1094" i="2"/>
  <c r="P1094" i="2"/>
  <c r="O1094" i="2"/>
  <c r="M1094" i="2"/>
  <c r="K1094" i="2"/>
  <c r="I1093" i="2" l="1"/>
  <c r="H1094" i="2"/>
  <c r="Y1094" i="2" s="1"/>
  <c r="AU1093" i="5"/>
  <c r="AS1093" i="5"/>
  <c r="AQ1093" i="5"/>
  <c r="AO1093" i="5"/>
  <c r="AM1093" i="5"/>
  <c r="AK1093" i="5"/>
  <c r="AI1093" i="5"/>
  <c r="AG1093" i="5"/>
  <c r="AD1093" i="5"/>
  <c r="AE1093" i="5" s="1"/>
  <c r="C1093" i="5"/>
  <c r="AK856" i="7"/>
  <c r="AJ856" i="7"/>
  <c r="AH856" i="7"/>
  <c r="J856" i="7"/>
  <c r="B856" i="7" s="1"/>
  <c r="AL856" i="7" s="1"/>
  <c r="Y898" i="6"/>
  <c r="Z898" i="6" s="1"/>
  <c r="W898" i="6"/>
  <c r="V898" i="6"/>
  <c r="X898" i="6" s="1"/>
  <c r="U898" i="6"/>
  <c r="T898" i="6"/>
  <c r="S898" i="6"/>
  <c r="R898" i="6"/>
  <c r="N898" i="6"/>
  <c r="L898" i="6"/>
  <c r="K898" i="6"/>
  <c r="I898" i="6"/>
  <c r="F898" i="6"/>
  <c r="A898" i="6"/>
  <c r="AK855" i="7"/>
  <c r="AJ855" i="7"/>
  <c r="AH855" i="7"/>
  <c r="J855" i="7"/>
  <c r="B855" i="7" s="1"/>
  <c r="AL855" i="7" s="1"/>
  <c r="AI855" i="7" s="1"/>
  <c r="AI856" i="7" l="1"/>
  <c r="D1093" i="5"/>
  <c r="BI1093" i="5"/>
  <c r="BG1093" i="5" s="1"/>
  <c r="AF1093" i="2"/>
  <c r="AE1093" i="2"/>
  <c r="AA1093" i="2"/>
  <c r="Z1093" i="2"/>
  <c r="X1093" i="2"/>
  <c r="W1093" i="2"/>
  <c r="P1093" i="2"/>
  <c r="Z1092" i="5"/>
  <c r="CN1092" i="5" s="1"/>
  <c r="CR1092" i="5"/>
  <c r="CM1092" i="5"/>
  <c r="CL1092" i="5"/>
  <c r="CK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AD1092" i="5"/>
  <c r="CO1092" i="5" s="1"/>
  <c r="BV1092" i="5" l="1"/>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BE1091" i="5"/>
  <c r="BJ1091" i="5" s="1"/>
  <c r="BN1091" i="5" s="1"/>
  <c r="AX1091" i="5"/>
  <c r="AC1091" i="5"/>
  <c r="AA1091" i="5"/>
  <c r="AB1091" i="5"/>
  <c r="W1092" i="2"/>
  <c r="X1092" i="2"/>
  <c r="Z1092" i="2"/>
  <c r="AA1092" i="2"/>
  <c r="AE1092" i="2"/>
  <c r="AF1092" i="2"/>
  <c r="P1092" i="2"/>
  <c r="AK854" i="7"/>
  <c r="AJ854" i="7"/>
  <c r="AH854" i="7"/>
  <c r="J854" i="7"/>
  <c r="B854" i="7" s="1"/>
  <c r="AL854" i="7" s="1"/>
  <c r="AI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CS1089" i="5" l="1"/>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100" i="5"/>
  <c r="CS1084" i="5"/>
  <c r="AR1100" i="5"/>
  <c r="CJ1084" i="5"/>
  <c r="AE1100" i="5"/>
  <c r="CT1084" i="5"/>
  <c r="AT1100"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0" i="5"/>
  <c r="AG1101"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09" i="5" l="1"/>
  <c r="AP1109" i="5"/>
  <c r="CS981" i="5"/>
  <c r="AT1109" i="5"/>
  <c r="CO981" i="5"/>
  <c r="AH1109" i="5"/>
  <c r="CT981" i="5"/>
  <c r="AV1109" i="5"/>
  <c r="CM981" i="5"/>
  <c r="AJ1109"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08" i="5" l="1"/>
  <c r="AP1108" i="5"/>
  <c r="AH1108" i="5"/>
  <c r="CG950" i="5"/>
  <c r="AT1108" i="5"/>
  <c r="CH950" i="5"/>
  <c r="AV1108" i="5"/>
  <c r="CM950" i="5"/>
  <c r="AJ110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07" i="5" l="1"/>
  <c r="AT1107" i="5"/>
  <c r="AV1107" i="5"/>
  <c r="AP1107" i="5"/>
  <c r="AJ1107" i="5"/>
  <c r="AN110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6" i="5"/>
  <c r="BE919" i="5"/>
  <c r="BJ919" i="5" s="1"/>
  <c r="BN919" i="5" s="1"/>
  <c r="BE921" i="5"/>
  <c r="BJ921" i="5" s="1"/>
  <c r="BN921" i="5" s="1"/>
  <c r="BK920" i="5"/>
  <c r="CG920" i="5"/>
  <c r="AP110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6" i="5" l="1"/>
  <c r="CQ889" i="5"/>
  <c r="AJ1106" i="5"/>
  <c r="AT1106" i="5"/>
  <c r="CK889" i="5"/>
  <c r="CS889" i="5"/>
  <c r="AU1100" i="5"/>
  <c r="CJ889" i="5"/>
  <c r="AH110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5" i="5" l="1"/>
  <c r="AN110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5" i="5" l="1"/>
  <c r="AT1105" i="5"/>
  <c r="AV1105" i="5"/>
  <c r="CK858" i="5"/>
  <c r="BV858" i="5"/>
  <c r="AH110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1" i="5"/>
  <c r="AE839" i="2"/>
  <c r="AA839" i="2"/>
  <c r="Z839" i="2"/>
  <c r="X839" i="2"/>
  <c r="W839" i="2"/>
  <c r="P839" i="2"/>
  <c r="O863" i="7"/>
  <c r="G86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4" i="5" l="1"/>
  <c r="AJ1104" i="5"/>
  <c r="AT1104" i="5"/>
  <c r="AV1102" i="5"/>
  <c r="AV1104" i="5"/>
  <c r="CK828" i="5"/>
  <c r="AJ110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3" i="5" l="1"/>
  <c r="AT1103" i="5"/>
  <c r="AJ1103" i="5"/>
  <c r="AP1103" i="5"/>
  <c r="AH1103" i="5"/>
  <c r="AV1103" i="5"/>
  <c r="CK797" i="5"/>
  <c r="AJ1101" i="5"/>
  <c r="AV110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2" i="5"/>
  <c r="AS581" i="5"/>
  <c r="CU581" i="5" s="1"/>
  <c r="AG581" i="5"/>
  <c r="CK581" i="5" s="1"/>
  <c r="X86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9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9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0" i="5"/>
  <c r="CL378" i="5" l="1"/>
  <c r="CI378" i="5"/>
  <c r="CE378" i="5"/>
  <c r="CD378" i="5"/>
  <c r="CC378" i="5"/>
  <c r="CB378" i="5"/>
  <c r="CA378" i="5"/>
  <c r="BZ378" i="5"/>
  <c r="BY378" i="5"/>
  <c r="BX378" i="5"/>
  <c r="BT378" i="5"/>
  <c r="BS378" i="5"/>
  <c r="BR378" i="5"/>
  <c r="BQ378" i="5"/>
  <c r="BL378" i="5"/>
  <c r="BM378" i="5"/>
  <c r="BH378" i="5"/>
  <c r="BF378" i="5"/>
  <c r="BB110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3" i="7"/>
  <c r="AD863" i="7"/>
  <c r="AB863" i="7"/>
  <c r="Y863" i="7"/>
  <c r="N863" i="7"/>
  <c r="E86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6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2" i="5" l="1"/>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3" i="7"/>
  <c r="T863" i="7"/>
  <c r="R863" i="7"/>
  <c r="Z863" i="7"/>
  <c r="AC86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3" i="7"/>
  <c r="AK371" i="7"/>
  <c r="S863" i="7"/>
  <c r="B371" i="7"/>
  <c r="AL371" i="7" s="1"/>
  <c r="U86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3" i="7"/>
  <c r="K863" i="7"/>
  <c r="AK392" i="7"/>
  <c r="I86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Y1093" i="2" l="1"/>
  <c r="AB963" i="2"/>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3" i="7"/>
  <c r="AK536" i="7"/>
  <c r="H863" i="7"/>
  <c r="AJ536" i="7"/>
  <c r="B536" i="7"/>
  <c r="AL536" i="7" s="1"/>
  <c r="L86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AB1093" i="2" l="1"/>
  <c r="I1092" i="2"/>
  <c r="AB1092" i="2"/>
  <c r="AB1091" i="2"/>
  <c r="I1091" i="2"/>
  <c r="W594" i="6"/>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3" i="7"/>
  <c r="B573" i="7"/>
  <c r="AL573" i="7" s="1"/>
  <c r="AK573" i="7"/>
  <c r="B86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2" i="6"/>
  <c r="I884" i="6"/>
  <c r="W887" i="6" l="1"/>
  <c r="I889" i="6"/>
  <c r="W884" i="6"/>
  <c r="I886" i="6"/>
  <c r="W889" i="6" l="1"/>
  <c r="I891" i="6"/>
  <c r="W886" i="6"/>
  <c r="I888" i="6"/>
  <c r="W891" i="6" l="1"/>
  <c r="I893" i="6"/>
  <c r="W888" i="6"/>
  <c r="I890" i="6"/>
  <c r="W893" i="6" l="1"/>
  <c r="I895" i="6"/>
  <c r="W890" i="6"/>
  <c r="I892" i="6"/>
  <c r="W895" i="6" l="1"/>
  <c r="I897" i="6"/>
  <c r="W897" i="6" s="1"/>
  <c r="W892" i="6"/>
  <c r="I894" i="6"/>
  <c r="W894" i="6" l="1"/>
  <c r="I896" i="6"/>
  <c r="W896" i="6" s="1"/>
</calcChain>
</file>

<file path=xl/sharedStrings.xml><?xml version="1.0" encoding="utf-8"?>
<sst xmlns="http://schemas.openxmlformats.org/spreadsheetml/2006/main" count="1449" uniqueCount="982">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</sst>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国家衛健委発表に基づく感染状況!$AE$374:$AE$1098</c:f>
              <c:numCache>
                <c:formatCode>m"月"d"日"</c:formatCode>
                <c:ptCount val="72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numCache>
            </c:numRef>
          </c:cat>
          <c:val>
            <c:numRef>
              <c:f>国家衛健委発表に基づく感染状況!$AF$374:$AF$1098</c:f>
              <c:numCache>
                <c:formatCode>#,##0_);[Red]\(#,##0\)</c:formatCode>
                <c:ptCount val="72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香港マカオ台湾の患者・海外輸入症例・無症状病原体保有者!$CN$189:$CN$1098</c:f>
              <c:numCache>
                <c:formatCode>m"月"d"日"</c:formatCode>
                <c:ptCount val="9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numCache>
            </c:numRef>
          </c:cat>
          <c:val>
            <c:numRef>
              <c:f>香港マカオ台湾の患者・海外輸入症例・無症状病原体保有者!$CO$189:$CO$1098</c:f>
              <c:numCache>
                <c:formatCode>General</c:formatCode>
                <c:ptCount val="9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省市別輸入症例数変化!$D$2:$D$860</c:f>
              <c:numCache>
                <c:formatCode>General</c:formatCode>
                <c:ptCount val="85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省市別輸入症例数変化!$E$2:$E$860</c:f>
              <c:numCache>
                <c:formatCode>General</c:formatCode>
                <c:ptCount val="85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省市別輸入症例数変化!$F$2:$F$860</c:f>
              <c:numCache>
                <c:formatCode>General</c:formatCode>
                <c:ptCount val="85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省市別輸入症例数変化!$G$2:$G$860</c:f>
              <c:numCache>
                <c:formatCode>General</c:formatCode>
                <c:ptCount val="85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省市別輸入症例数変化!$H$2:$H$860</c:f>
              <c:numCache>
                <c:formatCode>General</c:formatCode>
                <c:ptCount val="85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省市別輸入症例数変化!$I$2:$I$860</c:f>
              <c:numCache>
                <c:formatCode>General</c:formatCode>
                <c:ptCount val="85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省市別輸入症例数変化!$J$2:$J$860</c:f>
              <c:numCache>
                <c:formatCode>0_);[Red]\(0\)</c:formatCode>
                <c:ptCount val="85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香港マカオ台湾の患者・海外輸入症例・無症状病原体保有者!$AX$169:$AX$1098</c:f>
              <c:numCache>
                <c:formatCode>m"月"d"日"</c:formatCode>
                <c:ptCount val="9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numCache>
            </c:numRef>
          </c:cat>
          <c:val>
            <c:numRef>
              <c:f>香港マカオ台湾の患者・海外輸入症例・無症状病原体保有者!$AY$169:$AY$1098</c:f>
              <c:numCache>
                <c:formatCode>General</c:formatCode>
                <c:ptCount val="93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香港マカオ台湾の患者・海外輸入症例・無症状病原体保有者!$AX$169:$AX$1098</c:f>
              <c:numCache>
                <c:formatCode>m"月"d"日"</c:formatCode>
                <c:ptCount val="9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numCache>
            </c:numRef>
          </c:cat>
          <c:val>
            <c:numRef>
              <c:f>香港マカオ台湾の患者・海外輸入症例・無症状病原体保有者!$BB$169:$BB$1098</c:f>
              <c:numCache>
                <c:formatCode>General</c:formatCode>
                <c:ptCount val="93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香港マカオ台湾の患者・海外輸入症例・無症状病原体保有者!$AX$169:$AX$1098</c:f>
              <c:numCache>
                <c:formatCode>m"月"d"日"</c:formatCode>
                <c:ptCount val="9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numCache>
            </c:numRef>
          </c:cat>
          <c:val>
            <c:numRef>
              <c:f>香港マカオ台湾の患者・海外輸入症例・無症状病原体保有者!$AZ$169:$AZ$1098</c:f>
              <c:numCache>
                <c:formatCode>General</c:formatCode>
                <c:ptCount val="93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香港マカオ台湾の患者・海外輸入症例・無症状病原体保有者!$AX$169:$AX$1098</c:f>
              <c:numCache>
                <c:formatCode>m"月"d"日"</c:formatCode>
                <c:ptCount val="9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numCache>
            </c:numRef>
          </c:cat>
          <c:val>
            <c:numRef>
              <c:f>香港マカオ台湾の患者・海外輸入症例・無症状病原体保有者!$BC$169:$BC$1098</c:f>
              <c:numCache>
                <c:formatCode>General</c:formatCode>
                <c:ptCount val="93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香港マカオ台湾の患者・海外輸入症例・無症状病原体保有者!$CR$485:$CR$1098</c:f>
              <c:numCache>
                <c:formatCode>m"月"d"日"</c:formatCode>
                <c:ptCount val="6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numCache>
            </c:numRef>
          </c:cat>
          <c:val>
            <c:numRef>
              <c:f>香港マカオ台湾の患者・海外輸入症例・無症状病原体保有者!$CS$485:$CS$1098</c:f>
              <c:numCache>
                <c:formatCode>General</c:formatCode>
                <c:ptCount val="61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香港マカオ台湾の患者・海外輸入症例・無症状病原体保有者!$CR$485:$CR$1098</c:f>
              <c:numCache>
                <c:formatCode>m"月"d"日"</c:formatCode>
                <c:ptCount val="6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numCache>
            </c:numRef>
          </c:cat>
          <c:val>
            <c:numRef>
              <c:f>香港マカオ台湾の患者・海外輸入症例・無症状病原体保有者!$CT$485:$CT$1098</c:f>
              <c:numCache>
                <c:formatCode>General</c:formatCode>
                <c:ptCount val="61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香港マカオ台湾の患者・海外輸入症例・無症状病原体保有者!$BJ$97:$BJ$1097</c:f>
              <c:numCache>
                <c:formatCode>m"月"d"日"</c:formatCode>
                <c:ptCount val="10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numCache>
            </c:numRef>
          </c:cat>
          <c:val>
            <c:numRef>
              <c:f>香港マカオ台湾の患者・海外輸入症例・無症状病原体保有者!$BK$97:$BK$1097</c:f>
              <c:numCache>
                <c:formatCode>General</c:formatCode>
                <c:ptCount val="10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香港マカオ台湾の患者・海外輸入症例・無症状病原体保有者!$BJ$97:$BJ$1097</c:f>
              <c:numCache>
                <c:formatCode>m"月"d"日"</c:formatCode>
                <c:ptCount val="10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numCache>
            </c:numRef>
          </c:cat>
          <c:val>
            <c:numRef>
              <c:f>香港マカオ台湾の患者・海外輸入症例・無症状病原体保有者!$BL$97:$BL$1097</c:f>
              <c:numCache>
                <c:formatCode>General</c:formatCode>
                <c:ptCount val="10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香港マカオ台湾の患者・海外輸入症例・無症状病原体保有者!$CM$29:$CM$1098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国家衛健委発表に基づく感染状況!$AE$374:$AE$1098</c:f>
              <c:numCache>
                <c:formatCode>m"月"d"日"</c:formatCode>
                <c:ptCount val="72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numCache>
            </c:numRef>
          </c:cat>
          <c:val>
            <c:numRef>
              <c:f>国家衛健委発表に基づく感染状況!$AF$374:$AF$1098</c:f>
              <c:numCache>
                <c:formatCode>#,##0_);[Red]\(#,##0\)</c:formatCode>
                <c:ptCount val="72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省市別輸入症例数変化!$AI$2:$AI$859</c:f>
              <c:numCache>
                <c:formatCode>0_);[Red]\(0\)</c:formatCode>
                <c:ptCount val="85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省市別輸入症例数変化!$AJ$2:$AJ$859</c:f>
              <c:numCache>
                <c:formatCode>0_);[Red]\(0\)</c:formatCode>
                <c:ptCount val="85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numCache>
            </c:numRef>
          </c:cat>
          <c:val>
            <c:numRef>
              <c:f>省市別輸入症例数変化!$AK$2:$AK$859</c:f>
              <c:numCache>
                <c:formatCode>General</c:formatCode>
                <c:ptCount val="85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香港マカオ台湾の患者・海外輸入症例・無症状病原体保有者!$CP$189:$CP$1097</c:f>
              <c:numCache>
                <c:formatCode>m"月"d"日"</c:formatCode>
                <c:ptCount val="9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numCache>
            </c:numRef>
          </c:cat>
          <c:val>
            <c:numRef>
              <c:f>香港マカオ台湾の患者・海外輸入症例・無症状病原体保有者!$CQ$189:$CQ$1097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香港マカオ台湾の患者・海外輸入症例・無症状病原体保有者!$CJ$29:$CJ$1098</c:f>
              <c:numCache>
                <c:formatCode>General</c:formatCode>
                <c:ptCount val="10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香港マカオ台湾の患者・海外輸入症例・無症状病原体保有者!$CN$189:$CN$1098</c:f>
              <c:numCache>
                <c:formatCode>m"月"d"日"</c:formatCode>
                <c:ptCount val="9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numCache>
            </c:numRef>
          </c:cat>
          <c:val>
            <c:numRef>
              <c:f>香港マカオ台湾の患者・海外輸入症例・無症状病原体保有者!$CO$189:$CO$1098</c:f>
              <c:numCache>
                <c:formatCode>General</c:formatCode>
                <c:ptCount val="9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香港マカオ台湾の患者・海外輸入症例・無症状病原体保有者!$BJ$97:$BJ$1097</c:f>
              <c:numCache>
                <c:formatCode>m"月"d"日"</c:formatCode>
                <c:ptCount val="10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numCache>
            </c:numRef>
          </c:cat>
          <c:val>
            <c:numRef>
              <c:f>香港マカオ台湾の患者・海外輸入症例・無症状病原体保有者!$BL$97:$BL$1097</c:f>
              <c:numCache>
                <c:formatCode>General</c:formatCode>
                <c:ptCount val="10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香港マカオ台湾の患者・海外輸入症例・無症状病原体保有者!$BJ$97:$BJ$1097</c:f>
              <c:numCache>
                <c:formatCode>m"月"d"日"</c:formatCode>
                <c:ptCount val="10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numCache>
            </c:numRef>
          </c:cat>
          <c:val>
            <c:numRef>
              <c:f>香港マカオ台湾の患者・海外輸入症例・無症状病原体保有者!$BK$97:$BK$1097</c:f>
              <c:numCache>
                <c:formatCode>General</c:formatCode>
                <c:ptCount val="10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国家衛健委発表に基づく感染状況!$W$27:$W$1098</c:f>
              <c:numCache>
                <c:formatCode>m"月"d"日"</c:formatCode>
                <c:ptCount val="10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numCache>
            </c:numRef>
          </c:cat>
          <c:val>
            <c:numRef>
              <c:f>国家衛健委発表に基づく感染状況!$X$27:$X$1098</c:f>
              <c:numCache>
                <c:formatCode>#,##0_);[Red]\(#,##0\)</c:formatCode>
                <c:ptCount val="10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国家衛健委発表に基づく感染状況!$W$27:$W$1098</c:f>
              <c:numCache>
                <c:formatCode>m"月"d"日"</c:formatCode>
                <c:ptCount val="10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numCache>
            </c:numRef>
          </c:cat>
          <c:val>
            <c:numRef>
              <c:f>国家衛健委発表に基づく感染状況!$Y$27:$Y$1098</c:f>
              <c:numCache>
                <c:formatCode>General</c:formatCode>
                <c:ptCount val="10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香港マカオ台湾の患者・海外輸入症例・無症状病原体保有者!$CP$189:$CP$1097</c:f>
              <c:numCache>
                <c:formatCode>m"月"d"日"</c:formatCode>
                <c:ptCount val="9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numCache>
            </c:numRef>
          </c:cat>
          <c:val>
            <c:numRef>
              <c:f>香港マカオ台湾の患者・海外輸入症例・無症状病原体保有者!$CQ$189:$CQ$1097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香港マカオ台湾の患者・海外輸入症例・無症状病原体保有者!$CN$189:$CN$1098</c:f>
              <c:numCache>
                <c:formatCode>m"月"d"日"</c:formatCode>
                <c:ptCount val="9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numCache>
            </c:numRef>
          </c:cat>
          <c:val>
            <c:numRef>
              <c:f>香港マカオ台湾の患者・海外輸入症例・無症状病原体保有者!$CO$189:$CO$1098</c:f>
              <c:numCache>
                <c:formatCode>General</c:formatCode>
                <c:ptCount val="9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新疆の情況!$U$7:$U$904</c:f>
              <c:strCache>
                <c:ptCount val="89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strCache>
            </c:strRef>
          </c:cat>
          <c:val>
            <c:numRef>
              <c:f>新疆の情況!$V$7:$V$904</c:f>
              <c:numCache>
                <c:formatCode>General</c:formatCode>
                <c:ptCount val="89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新疆の情況!$U$7:$U$904</c:f>
              <c:strCache>
                <c:ptCount val="89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strCache>
            </c:strRef>
          </c:cat>
          <c:val>
            <c:numRef>
              <c:f>新疆の情況!$W$7:$W$904</c:f>
              <c:numCache>
                <c:formatCode>General</c:formatCode>
                <c:ptCount val="89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pt idx="883">
                  <c:v>1892</c:v>
                </c:pt>
                <c:pt idx="884">
                  <c:v>1858</c:v>
                </c:pt>
                <c:pt idx="885">
                  <c:v>1892</c:v>
                </c:pt>
                <c:pt idx="886">
                  <c:v>1858</c:v>
                </c:pt>
                <c:pt idx="887">
                  <c:v>1892</c:v>
                </c:pt>
                <c:pt idx="888">
                  <c:v>1858</c:v>
                </c:pt>
                <c:pt idx="889">
                  <c:v>1892</c:v>
                </c:pt>
                <c:pt idx="890">
                  <c:v>1858</c:v>
                </c:pt>
                <c:pt idx="891">
                  <c:v>1892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香港マカオ台湾の患者・海外輸入症例・無症状病原体保有者!$CJ$29:$CJ$1098</c:f>
              <c:numCache>
                <c:formatCode>General</c:formatCode>
                <c:ptCount val="10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香港マカオ台湾の患者・海外輸入症例・無症状病原体保有者!$BR$29:$BR$1098</c:f>
              <c:numCache>
                <c:formatCode>General</c:formatCode>
                <c:ptCount val="107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香港マカオ台湾の患者・海外輸入症例・無症状病原体保有者!$BS$29:$BS$1098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香港マカオ台湾の患者・海外輸入症例・無症状病原体保有者!$BT$29:$BT$1098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香港マカオ台湾の患者・海外輸入症例・無症状病原体保有者!$CJ$29:$CJ$1098</c:f>
              <c:numCache>
                <c:formatCode>General</c:formatCode>
                <c:ptCount val="10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香港マカオ台湾の患者・海外輸入症例・無症状病原体保有者!$CK$29:$CK$1098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国家衛健委発表に基づく感染状況!$W$27:$W$1099</c:f>
              <c:numCache>
                <c:formatCode>m"月"d"日"</c:formatCode>
                <c:ptCount val="10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numCache>
            </c:numRef>
          </c:cat>
          <c:val>
            <c:numRef>
              <c:f>国家衛健委発表に基づく感染状況!$X$27:$X$1099</c:f>
              <c:numCache>
                <c:formatCode>#,##0_);[Red]\(#,##0\)</c:formatCode>
                <c:ptCount val="10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国家衛健委発表に基づく感染状況!$W$27:$W$1099</c:f>
              <c:numCache>
                <c:formatCode>m"月"d"日"</c:formatCode>
                <c:ptCount val="10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numCache>
            </c:numRef>
          </c:cat>
          <c:val>
            <c:numRef>
              <c:f>国家衛健委発表に基づく感染状況!$Y$27:$Y$1099</c:f>
              <c:numCache>
                <c:formatCode>General</c:formatCode>
                <c:ptCount val="10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香港マカオ台湾の患者・海外輸入症例・無症状病原体保有者!$BE$70:$BE$1098</c:f>
              <c:numCache>
                <c:formatCode>m"月"d"日"</c:formatCode>
                <c:ptCount val="10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numCache>
            </c:numRef>
          </c:cat>
          <c:val>
            <c:numRef>
              <c:f>香港マカオ台湾の患者・海外輸入症例・無症状病原体保有者!$BF$70:$BF$1098</c:f>
              <c:numCache>
                <c:formatCode>General</c:formatCode>
                <c:ptCount val="102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香港マカオ台湾の患者・海外輸入症例・無症状病原体保有者!$BE$70:$BE$1098</c:f>
              <c:numCache>
                <c:formatCode>m"月"d"日"</c:formatCode>
                <c:ptCount val="10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numCache>
            </c:numRef>
          </c:cat>
          <c:val>
            <c:numRef>
              <c:f>香港マカオ台湾の患者・海外輸入症例・無症状病原体保有者!$BG$70:$BG$1098</c:f>
              <c:numCache>
                <c:formatCode>General</c:formatCode>
                <c:ptCount val="102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香港マカオ台湾の患者・海外輸入症例・無症状病原体保有者!$BY$29:$BY$1098</c:f>
              <c:numCache>
                <c:formatCode>General</c:formatCode>
                <c:ptCount val="107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香港マカオ台湾の患者・海外輸入症例・無症状病原体保有者!$BZ$29:$BZ$1098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香港マカオ台湾の患者・海外輸入症例・無症状病原体保有者!$CA$29:$CA$1098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香港マカオ台湾の患者・海外輸入症例・無症状病原体保有者!$CC$29:$CC$1098</c:f>
              <c:numCache>
                <c:formatCode>General</c:formatCode>
                <c:ptCount val="107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香港マカオ台湾の患者・海外輸入症例・無症状病原体保有者!$CD$29:$CD$1098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香港マカオ台湾の患者・海外輸入症例・無症状病原体保有者!$CE$29:$CE$1098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香港マカオ台湾の患者・海外輸入症例・無症状病原体保有者!$CL$29:$CL$1098</c:f>
              <c:numCache>
                <c:formatCode>m"月"d"日"</c:formatCode>
                <c:ptCount val="10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numCache>
            </c:numRef>
          </c:cat>
          <c:val>
            <c:numRef>
              <c:f>香港マカオ台湾の患者・海外輸入症例・無症状病原体保有者!$CM$29:$CM$1098</c:f>
              <c:numCache>
                <c:formatCode>General</c:formatCode>
                <c:ptCount val="10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香港マカオ台湾の患者・海外輸入症例・無症状病原体保有者!$CP$189:$CP$1097</c:f>
              <c:numCache>
                <c:formatCode>m"月"d"日"</c:formatCode>
                <c:ptCount val="9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numCache>
            </c:numRef>
          </c:cat>
          <c:val>
            <c:numRef>
              <c:f>香港マカオ台湾の患者・海外輸入症例・無症状病原体保有者!$CQ$189:$CQ$1097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17"/>
  <sheetViews>
    <sheetView zoomScale="115" zoomScaleNormal="115" workbookViewId="0">
      <pane xSplit="2" ySplit="5" topLeftCell="H1094" activePane="bottomRight" state="frozen"/>
      <selection pane="topRight" activeCell="C1" sqref="C1"/>
      <selection pane="bottomLeft" activeCell="A8" sqref="A8"/>
      <selection pane="bottomRight" activeCell="I1094" sqref="I1094"/>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44918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629">+H1084+G1085</f>
        <v>369918</v>
      </c>
      <c r="I1085" s="87">
        <f>+H1085-M1085-O1085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629"/>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629"/>
        <v>374075</v>
      </c>
      <c r="I1087" s="117">
        <f>+H1087-M1087-O1087-14</f>
        <v>34707</v>
      </c>
      <c r="J1087" s="47">
        <v>26</v>
      </c>
      <c r="K1087" s="55">
        <f t="shared" ref="K1087:K1088" si="643">+J1087+K1086</f>
        <v>193</v>
      </c>
      <c r="L1087" s="47">
        <v>0</v>
      </c>
      <c r="M1087" s="87">
        <f t="shared" ref="M1087" si="644">+L1087+M1086</f>
        <v>5235</v>
      </c>
      <c r="N1087" s="47">
        <v>2145</v>
      </c>
      <c r="O1087" s="87">
        <f t="shared" ref="O1087" si="645">+N1087+O1086</f>
        <v>334119</v>
      </c>
      <c r="P1087" s="105">
        <f t="shared" ref="P1087" si="646">+Q1087-Q1086</f>
        <v>44923</v>
      </c>
      <c r="Q1087" s="56">
        <v>15205242</v>
      </c>
      <c r="R1087" s="47">
        <v>116701</v>
      </c>
      <c r="S1087" s="110"/>
      <c r="T1087" s="56">
        <v>446786</v>
      </c>
      <c r="U1087" s="77"/>
      <c r="W1087" s="1">
        <f>+B1087</f>
        <v>44910</v>
      </c>
      <c r="X1087" s="113">
        <f>+G1087</f>
        <v>2157</v>
      </c>
      <c r="Y1087">
        <f t="shared" ref="Y1087" si="647">+H1087</f>
        <v>374075</v>
      </c>
      <c r="Z1087" s="114">
        <f>+B1087</f>
        <v>44910</v>
      </c>
      <c r="AA1087">
        <f t="shared" ref="AA1087" si="648">+L1087</f>
        <v>0</v>
      </c>
      <c r="AB1087">
        <f t="shared" ref="AB1087" si="649">+M1087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629"/>
        <v>376361</v>
      </c>
      <c r="I1088" s="117">
        <f>+H1088-M1088-O1088-24</f>
        <v>34334</v>
      </c>
      <c r="J1088" s="47">
        <v>34</v>
      </c>
      <c r="K1088" s="55">
        <f t="shared" si="643"/>
        <v>227</v>
      </c>
      <c r="L1088" s="47">
        <v>0</v>
      </c>
      <c r="M1088" s="87">
        <f t="shared" ref="M1088" si="650">+L1088+M1087</f>
        <v>5235</v>
      </c>
      <c r="N1088" s="47">
        <v>2649</v>
      </c>
      <c r="O1088" s="87">
        <f t="shared" ref="O1088" si="651">+N1088+O1087</f>
        <v>336768</v>
      </c>
      <c r="P1088" s="105">
        <f t="shared" ref="P1088" si="652">+Q1088-Q1087</f>
        <v>36242</v>
      </c>
      <c r="Q1088" s="56">
        <v>15241484</v>
      </c>
      <c r="R1088" s="47">
        <v>87964</v>
      </c>
      <c r="S1088" s="110"/>
      <c r="T1088" s="56">
        <v>394758</v>
      </c>
      <c r="U1088" s="77"/>
      <c r="W1088" s="1">
        <f t="shared" ref="W1088:W1090" si="653">+B1088</f>
        <v>44911</v>
      </c>
      <c r="X1088" s="113">
        <f t="shared" ref="X1088:X1090" si="654">+G1088</f>
        <v>2286</v>
      </c>
      <c r="Y1088">
        <f t="shared" ref="Y1088:Y1090" si="655">+H1088</f>
        <v>376361</v>
      </c>
      <c r="Z1088" s="114">
        <f t="shared" ref="Z1088:Z1090" si="656">+B1088</f>
        <v>44911</v>
      </c>
      <c r="AA1088">
        <f t="shared" ref="AA1088:AA1090" si="657">+L1088</f>
        <v>0</v>
      </c>
      <c r="AB1088">
        <f t="shared" ref="AB1088:AB1090" si="658">+M1088</f>
        <v>5235</v>
      </c>
      <c r="AE1088" s="1">
        <f t="shared" ref="AE1088:AE1090" si="659">+B1088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629"/>
        <v>378458</v>
      </c>
      <c r="I1089" s="117">
        <f>+H1089-M1089-O1089-29</f>
        <v>34653</v>
      </c>
      <c r="J1089" s="47">
        <v>15</v>
      </c>
      <c r="K1089" s="55">
        <f t="shared" ref="K1089" si="660">+J1089+K1088</f>
        <v>242</v>
      </c>
      <c r="L1089" s="47">
        <v>0</v>
      </c>
      <c r="M1089" s="87">
        <f t="shared" ref="M1089" si="661">+L1089+M1088</f>
        <v>5235</v>
      </c>
      <c r="N1089" s="47">
        <v>1773</v>
      </c>
      <c r="O1089" s="87">
        <f t="shared" ref="O1089" si="662">+N1089+O1088</f>
        <v>338541</v>
      </c>
      <c r="P1089" s="105">
        <f t="shared" ref="P1089" si="663">+Q1089-Q1088</f>
        <v>32737</v>
      </c>
      <c r="Q1089" s="56">
        <v>15274221</v>
      </c>
      <c r="R1089" s="47">
        <v>68159</v>
      </c>
      <c r="S1089" s="110"/>
      <c r="T1089" s="56">
        <v>358786</v>
      </c>
      <c r="U1089" s="77"/>
      <c r="W1089" s="1">
        <f t="shared" si="653"/>
        <v>44912</v>
      </c>
      <c r="X1089" s="113">
        <f t="shared" si="654"/>
        <v>2097</v>
      </c>
      <c r="Y1089">
        <f t="shared" si="655"/>
        <v>378458</v>
      </c>
      <c r="Z1089" s="114">
        <f t="shared" si="656"/>
        <v>44912</v>
      </c>
      <c r="AA1089">
        <f t="shared" si="657"/>
        <v>0</v>
      </c>
      <c r="AB1089">
        <f t="shared" si="658"/>
        <v>5235</v>
      </c>
      <c r="AE1089" s="1">
        <f t="shared" si="659"/>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629"/>
        <v>380453</v>
      </c>
      <c r="I1090" s="117">
        <f>+H1090-M1090-O1090-33</f>
        <v>35298</v>
      </c>
      <c r="J1090" s="47">
        <v>11</v>
      </c>
      <c r="K1090" s="55">
        <f t="shared" ref="K1090:K1091" si="664">+J1090+K1089</f>
        <v>253</v>
      </c>
      <c r="L1090" s="47">
        <v>2</v>
      </c>
      <c r="M1090" s="87">
        <f t="shared" ref="M1090:M1093" si="665">+L1090+M1089</f>
        <v>5237</v>
      </c>
      <c r="N1090" s="47">
        <v>1344</v>
      </c>
      <c r="O1090" s="87">
        <f t="shared" ref="O1090" si="666">+N1090+O1089</f>
        <v>339885</v>
      </c>
      <c r="P1090" s="105">
        <f t="shared" ref="P1090" si="667">+Q1090-Q1089</f>
        <v>28428</v>
      </c>
      <c r="Q1090" s="56">
        <v>15302649</v>
      </c>
      <c r="R1090" s="47">
        <v>60777</v>
      </c>
      <c r="S1090" s="110"/>
      <c r="T1090" s="56">
        <v>326199</v>
      </c>
      <c r="U1090" s="77"/>
      <c r="W1090" s="1">
        <f t="shared" si="653"/>
        <v>44913</v>
      </c>
      <c r="X1090" s="113">
        <f t="shared" si="654"/>
        <v>1995</v>
      </c>
      <c r="Y1090">
        <f t="shared" si="655"/>
        <v>380453</v>
      </c>
      <c r="Z1090" s="114">
        <f t="shared" si="656"/>
        <v>44913</v>
      </c>
      <c r="AA1090">
        <f t="shared" si="657"/>
        <v>2</v>
      </c>
      <c r="AB1090">
        <f t="shared" si="658"/>
        <v>5237</v>
      </c>
      <c r="AE1090" s="1">
        <f t="shared" si="659"/>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2" si="668">+H1090+G1091</f>
        <v>383175</v>
      </c>
      <c r="I1091" s="117">
        <f>+H1091-M1091-O1091-55</f>
        <v>35976</v>
      </c>
      <c r="J1091" s="47">
        <v>23</v>
      </c>
      <c r="K1091" s="55">
        <f t="shared" si="664"/>
        <v>276</v>
      </c>
      <c r="L1091" s="47">
        <v>5</v>
      </c>
      <c r="M1091" s="87">
        <f t="shared" si="665"/>
        <v>5242</v>
      </c>
      <c r="N1091" s="47">
        <v>2017</v>
      </c>
      <c r="O1091" s="87">
        <f t="shared" ref="O1091" si="669">+N1091+O1090</f>
        <v>341902</v>
      </c>
      <c r="P1091" s="105">
        <f t="shared" ref="P1091" si="670">+Q1091-Q1090</f>
        <v>26517</v>
      </c>
      <c r="Q1091" s="56">
        <v>15329166</v>
      </c>
      <c r="R1091" s="47">
        <v>61019</v>
      </c>
      <c r="S1091" s="110"/>
      <c r="T1091" s="56">
        <v>291547</v>
      </c>
      <c r="U1091" s="77"/>
      <c r="W1091" s="1">
        <f t="shared" ref="W1091" si="671">+B1091</f>
        <v>44914</v>
      </c>
      <c r="X1091" s="113">
        <f t="shared" ref="X1091" si="672">+G1091</f>
        <v>2722</v>
      </c>
      <c r="Y1091">
        <f t="shared" ref="Y1091" si="673">+H1091</f>
        <v>383175</v>
      </c>
      <c r="Z1091" s="114">
        <f t="shared" ref="Z1091" si="674">+B1091</f>
        <v>44914</v>
      </c>
      <c r="AA1091">
        <f t="shared" ref="AA1091" si="675">+L1091</f>
        <v>5</v>
      </c>
      <c r="AB1091">
        <f t="shared" ref="AB1091" si="676">+M1091</f>
        <v>5242</v>
      </c>
      <c r="AE1091" s="1">
        <f t="shared" ref="AE1091" si="677">+B1091</f>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668"/>
        <v>386276</v>
      </c>
      <c r="I1092" s="117">
        <f>+H1092-M1092-O1092-68</f>
        <v>37112</v>
      </c>
      <c r="J1092" s="47">
        <v>53</v>
      </c>
      <c r="K1092" s="55">
        <f t="shared" ref="K1092" si="678">+J1092+K1091</f>
        <v>329</v>
      </c>
      <c r="L1092" s="47">
        <v>0</v>
      </c>
      <c r="M1092" s="214">
        <f>+L1092+M1091-1</f>
        <v>5241</v>
      </c>
      <c r="N1092" s="47">
        <v>1953</v>
      </c>
      <c r="O1092" s="87">
        <f t="shared" ref="O1092" si="679">+N1092+O1091</f>
        <v>343855</v>
      </c>
      <c r="P1092" s="105">
        <f t="shared" ref="P1092" si="680">+Q1092-Q1091</f>
        <v>16043</v>
      </c>
      <c r="Q1092" s="56">
        <v>15345209</v>
      </c>
      <c r="R1092" s="47">
        <v>54918</v>
      </c>
      <c r="S1092" s="110"/>
      <c r="T1092" s="56">
        <v>252610</v>
      </c>
      <c r="U1092" s="77"/>
      <c r="W1092" s="1">
        <f t="shared" ref="W1092" si="681">+B1092</f>
        <v>44915</v>
      </c>
      <c r="X1092" s="113">
        <f t="shared" ref="X1092" si="682">+G1092</f>
        <v>3101</v>
      </c>
      <c r="Y1092">
        <f t="shared" ref="Y1092" si="683">+H1092</f>
        <v>386276</v>
      </c>
      <c r="Z1092" s="114">
        <f t="shared" ref="Z1092" si="684">+B1092</f>
        <v>44915</v>
      </c>
      <c r="AA1092">
        <f t="shared" ref="AA1092" si="685">+L1092</f>
        <v>0</v>
      </c>
      <c r="AB1092">
        <f t="shared" ref="AB1092" si="686">+M1092</f>
        <v>5241</v>
      </c>
      <c r="AE1092" s="1">
        <f t="shared" ref="AE1092" si="687">+B1092</f>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ref="H1093" si="688">+H1092+G1093</f>
        <v>389306</v>
      </c>
      <c r="I1093" s="117">
        <f>+H1093-M1093-O1093-88</f>
        <v>37770</v>
      </c>
      <c r="J1093" s="47">
        <v>45</v>
      </c>
      <c r="K1093" s="55">
        <f t="shared" ref="K1093" si="689">+J1093+K1092</f>
        <v>374</v>
      </c>
      <c r="L1093" s="47">
        <v>0</v>
      </c>
      <c r="M1093" s="87">
        <f t="shared" si="665"/>
        <v>5241</v>
      </c>
      <c r="N1093" s="47">
        <v>2352</v>
      </c>
      <c r="O1093" s="87">
        <f t="shared" ref="O1093" si="690">+N1093+O1092</f>
        <v>346207</v>
      </c>
      <c r="P1093" s="105">
        <f t="shared" ref="P1093" si="691">+Q1093-Q1092</f>
        <v>15520</v>
      </c>
      <c r="Q1093" s="56">
        <v>15360729</v>
      </c>
      <c r="R1093" s="47">
        <v>56770</v>
      </c>
      <c r="S1093" s="110"/>
      <c r="T1093" s="56">
        <v>211122</v>
      </c>
      <c r="U1093" s="77"/>
      <c r="W1093" s="1">
        <f t="shared" ref="W1093" si="692">+B1093</f>
        <v>44916</v>
      </c>
      <c r="X1093" s="113">
        <f t="shared" ref="X1093" si="693">+G1093</f>
        <v>3030</v>
      </c>
      <c r="Y1093">
        <f t="shared" ref="Y1093" si="694">+H1093</f>
        <v>389306</v>
      </c>
      <c r="Z1093" s="114">
        <f t="shared" ref="Z1093" si="695">+B1093</f>
        <v>44916</v>
      </c>
      <c r="AA1093">
        <f t="shared" ref="AA1093" si="696">+L1093</f>
        <v>0</v>
      </c>
      <c r="AB1093">
        <f t="shared" ref="AB1093" si="697">+M1093</f>
        <v>5241</v>
      </c>
      <c r="AE1093" s="1">
        <f t="shared" ref="AE1093" si="698">+B1093</f>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ref="H1094" si="699">+H1093+G1094</f>
        <v>393067</v>
      </c>
      <c r="I1094" s="117">
        <f>+H1094-M1094-O1094-114</f>
        <v>39355</v>
      </c>
      <c r="J1094" s="47">
        <v>42</v>
      </c>
      <c r="K1094" s="55">
        <f t="shared" ref="K1094" si="700">+J1094+K1093</f>
        <v>416</v>
      </c>
      <c r="L1094" s="47">
        <v>0</v>
      </c>
      <c r="M1094" s="87">
        <f t="shared" ref="M1094" si="701">+L1094+M1093</f>
        <v>5241</v>
      </c>
      <c r="N1094" s="47">
        <v>2150</v>
      </c>
      <c r="O1094" s="87">
        <f t="shared" ref="O1094" si="702">+N1094+O1093</f>
        <v>348357</v>
      </c>
      <c r="P1094" s="105">
        <f t="shared" ref="P1094" si="703">+Q1094-Q1093</f>
        <v>8560</v>
      </c>
      <c r="Q1094" s="56">
        <v>15369289</v>
      </c>
      <c r="R1094" s="47">
        <v>50372</v>
      </c>
      <c r="S1094" s="110"/>
      <c r="T1094" s="56">
        <v>167935</v>
      </c>
      <c r="U1094" s="77"/>
      <c r="W1094" s="1">
        <f t="shared" ref="W1094" si="704">+B1094</f>
        <v>44917</v>
      </c>
      <c r="X1094" s="113">
        <f t="shared" ref="X1094" si="705">+G1094</f>
        <v>3761</v>
      </c>
      <c r="Y1094">
        <f t="shared" ref="Y1094" si="706">+H1094</f>
        <v>393067</v>
      </c>
      <c r="Z1094" s="114">
        <f t="shared" ref="Z1094" si="707">+B1094</f>
        <v>44917</v>
      </c>
      <c r="AA1094">
        <f t="shared" ref="AA1094" si="708">+L1094</f>
        <v>0</v>
      </c>
      <c r="AB1094">
        <f t="shared" ref="AB1094" si="709">+M1094</f>
        <v>5241</v>
      </c>
      <c r="AE1094" s="1">
        <f t="shared" ref="AE1094" si="710">+B1094</f>
        <v>44917</v>
      </c>
      <c r="AF1094" s="259">
        <f>+G1094-香港マカオ台湾の患者・海外輸入症例・無症状病原体保有者!B1093</f>
        <v>3696</v>
      </c>
    </row>
    <row r="1095" spans="2:32" x14ac:dyDescent="0.55000000000000004">
      <c r="B1095" s="201"/>
      <c r="C1095" s="47"/>
      <c r="D1095" s="83"/>
      <c r="E1095" s="104"/>
      <c r="F1095" s="56"/>
      <c r="G1095" s="47"/>
      <c r="H1095" s="87"/>
      <c r="I1095" s="87"/>
      <c r="J1095" s="47"/>
      <c r="K1095" s="55"/>
      <c r="L1095" s="47"/>
      <c r="M1095" s="87"/>
      <c r="N1095" s="47"/>
      <c r="O1095" s="87"/>
      <c r="P1095" s="105"/>
      <c r="Q1095" s="56"/>
      <c r="R1095" s="47"/>
      <c r="S1095" s="110"/>
      <c r="T1095" s="56"/>
      <c r="U1095" s="77"/>
      <c r="W1095" s="1"/>
      <c r="X1095" s="113"/>
      <c r="Z1095" s="114"/>
      <c r="AE1095" s="1"/>
      <c r="AF1095" s="259"/>
    </row>
    <row r="1096" spans="2:32" x14ac:dyDescent="0.55000000000000004">
      <c r="B1096" s="201"/>
      <c r="C1096" s="47"/>
      <c r="D1096" s="83"/>
      <c r="E1096" s="104"/>
      <c r="F1096" s="56"/>
      <c r="G1096" s="47"/>
      <c r="H1096" s="87"/>
      <c r="I1096" s="87"/>
      <c r="J1096" s="47"/>
      <c r="K1096" s="55"/>
      <c r="L1096" s="47"/>
      <c r="M1096" s="87"/>
      <c r="N1096" s="47"/>
      <c r="O1096" s="87"/>
      <c r="P1096" s="105"/>
      <c r="Q1096" s="56"/>
      <c r="R1096" s="47"/>
      <c r="S1096" s="110"/>
      <c r="T1096" s="56"/>
      <c r="U1096" s="77"/>
      <c r="W1096" s="1"/>
      <c r="X1096" s="113"/>
      <c r="Z1096" s="114"/>
      <c r="AE1096" s="1"/>
      <c r="AF1096" s="259"/>
    </row>
    <row r="1097" spans="2:32" x14ac:dyDescent="0.55000000000000004">
      <c r="B1097" s="201"/>
      <c r="C1097" s="47"/>
      <c r="D1097" s="83"/>
      <c r="E1097" s="104"/>
      <c r="F1097" s="56"/>
      <c r="G1097" s="47"/>
      <c r="H1097" s="87"/>
      <c r="I1097" s="87"/>
      <c r="J1097" s="47"/>
      <c r="K1097" s="55"/>
      <c r="L1097" s="47"/>
      <c r="M1097" s="87"/>
      <c r="N1097" s="47"/>
      <c r="O1097" s="87"/>
      <c r="P1097" s="105"/>
      <c r="Q1097" s="56"/>
      <c r="R1097" s="47"/>
      <c r="S1097" s="110"/>
      <c r="T1097" s="56"/>
      <c r="U1097" s="77"/>
      <c r="W1097" s="1"/>
      <c r="X1097" s="113"/>
      <c r="Z1097" s="114"/>
      <c r="AE1097" s="1"/>
      <c r="AF1097" s="259"/>
    </row>
    <row r="1098" spans="2:32" ht="18.5" thickBot="1" x14ac:dyDescent="0.6">
      <c r="B1098" s="65"/>
      <c r="C1098" s="58"/>
      <c r="D1098" s="48"/>
      <c r="E1098" s="60"/>
      <c r="F1098" s="59"/>
      <c r="G1098" s="47"/>
      <c r="H1098" s="87"/>
      <c r="I1098" s="87"/>
      <c r="J1098" s="58"/>
      <c r="K1098" s="55"/>
      <c r="L1098" s="47"/>
      <c r="M1098" s="87"/>
      <c r="N1098" s="47"/>
      <c r="O1098" s="87"/>
      <c r="P1098" s="105"/>
      <c r="Q1098" s="59"/>
      <c r="R1098" s="47"/>
      <c r="S1098" s="59"/>
      <c r="T1098" s="59"/>
      <c r="U1098" s="77"/>
      <c r="W1098" s="1"/>
      <c r="X1098" s="113"/>
      <c r="Z1098" s="114"/>
      <c r="AE1098" s="1"/>
      <c r="AF1098" s="259"/>
    </row>
    <row r="1099" spans="2:32" ht="9.5" customHeight="1" thickBot="1" x14ac:dyDescent="0.6">
      <c r="B1099" s="65"/>
      <c r="C1099" s="78"/>
      <c r="D1099" s="79"/>
      <c r="E1099" s="81"/>
      <c r="F1099" s="93"/>
      <c r="G1099" s="78"/>
      <c r="H1099" s="81"/>
      <c r="I1099" s="81"/>
      <c r="J1099" s="78"/>
      <c r="K1099" s="81"/>
      <c r="L1099" s="78"/>
      <c r="M1099" s="81"/>
      <c r="N1099" s="82"/>
      <c r="O1099" s="80"/>
      <c r="P1099" s="92"/>
      <c r="Q1099" s="93"/>
      <c r="R1099" s="112"/>
      <c r="S1099" s="93"/>
      <c r="T1099" s="93"/>
      <c r="U1099" s="66"/>
      <c r="AF1099" s="259"/>
    </row>
    <row r="1100" spans="2:32" x14ac:dyDescent="0.55000000000000004">
      <c r="M1100" s="262">
        <f>SUM(L845:L862)</f>
        <v>503</v>
      </c>
      <c r="AF1100" s="259"/>
    </row>
    <row r="1101" spans="2:32" ht="13" customHeight="1" x14ac:dyDescent="0.55000000000000004">
      <c r="E1101" s="106"/>
      <c r="F1101" s="107"/>
      <c r="G1101" s="106" t="s">
        <v>80</v>
      </c>
      <c r="H1101" s="107"/>
      <c r="I1101" s="107"/>
      <c r="J1101" s="107"/>
      <c r="U1101" s="71"/>
      <c r="AF1101" s="259"/>
    </row>
    <row r="1102" spans="2:32" ht="13" customHeight="1" x14ac:dyDescent="0.55000000000000004">
      <c r="E1102" s="106" t="s">
        <v>98</v>
      </c>
      <c r="F1102" s="107"/>
      <c r="G1102" s="274" t="s">
        <v>79</v>
      </c>
      <c r="H1102" s="275"/>
      <c r="I1102" s="106" t="s">
        <v>106</v>
      </c>
      <c r="J1102" s="107"/>
      <c r="AF1102" s="259"/>
    </row>
    <row r="1103" spans="2:32" ht="13" customHeight="1" x14ac:dyDescent="0.55000000000000004">
      <c r="B1103" s="119"/>
      <c r="E1103" s="108" t="s">
        <v>108</v>
      </c>
      <c r="F1103" s="107"/>
      <c r="G1103" s="108"/>
      <c r="H1103" s="108"/>
      <c r="I1103" s="106" t="s">
        <v>107</v>
      </c>
      <c r="J1103" s="107"/>
      <c r="AF1103" s="259"/>
    </row>
    <row r="1104" spans="2:32" ht="18.5" customHeight="1" x14ac:dyDescent="0.55000000000000004">
      <c r="E1104" s="106" t="s">
        <v>96</v>
      </c>
      <c r="F1104" s="107"/>
      <c r="G1104" s="106" t="s">
        <v>97</v>
      </c>
      <c r="H1104" s="107"/>
      <c r="I1104" s="107"/>
      <c r="J1104" s="107"/>
      <c r="AF1104" s="259"/>
    </row>
    <row r="1105" spans="5:32" ht="13" customHeight="1" x14ac:dyDescent="0.55000000000000004">
      <c r="E1105" s="106" t="s">
        <v>98</v>
      </c>
      <c r="F1105" s="107"/>
      <c r="G1105" s="106" t="s">
        <v>99</v>
      </c>
      <c r="H1105" s="107"/>
      <c r="I1105" s="107"/>
      <c r="J1105" s="107"/>
      <c r="AF1105" s="259"/>
    </row>
    <row r="1106" spans="5:32" ht="13" customHeight="1" x14ac:dyDescent="0.55000000000000004">
      <c r="E1106" s="106" t="s">
        <v>98</v>
      </c>
      <c r="F1106" s="107"/>
      <c r="G1106" s="106" t="s">
        <v>100</v>
      </c>
      <c r="H1106" s="107"/>
      <c r="I1106" s="107"/>
      <c r="J1106" s="107"/>
      <c r="AF1106" s="259"/>
    </row>
    <row r="1107" spans="5:32" ht="13" customHeight="1" x14ac:dyDescent="0.55000000000000004">
      <c r="E1107" s="106" t="s">
        <v>101</v>
      </c>
      <c r="F1107" s="107"/>
      <c r="G1107" s="106" t="s">
        <v>102</v>
      </c>
      <c r="H1107" s="107"/>
      <c r="I1107" s="107"/>
      <c r="J1107" s="107"/>
      <c r="AF1107" s="259"/>
    </row>
    <row r="1108" spans="5:32" ht="13" customHeight="1" x14ac:dyDescent="0.55000000000000004">
      <c r="E1108" s="106" t="s">
        <v>103</v>
      </c>
      <c r="F1108" s="107"/>
      <c r="G1108" s="106" t="s">
        <v>104</v>
      </c>
      <c r="H1108" s="107"/>
      <c r="I1108" s="107"/>
      <c r="J1108" s="107"/>
      <c r="AF1108" s="259"/>
    </row>
    <row r="1109" spans="5:32" x14ac:dyDescent="0.55000000000000004">
      <c r="AF1109" s="259"/>
    </row>
    <row r="1110" spans="5:32" x14ac:dyDescent="0.55000000000000004">
      <c r="AF1110" s="259"/>
    </row>
    <row r="1111" spans="5:32" x14ac:dyDescent="0.55000000000000004">
      <c r="AF1111" s="259"/>
    </row>
    <row r="1112" spans="5:32" x14ac:dyDescent="0.55000000000000004">
      <c r="AF1112" s="259"/>
    </row>
    <row r="1113" spans="5:32" x14ac:dyDescent="0.55000000000000004">
      <c r="AF1113" s="259"/>
    </row>
    <row r="1114" spans="5:32" x14ac:dyDescent="0.55000000000000004">
      <c r="AF1114" s="259"/>
    </row>
    <row r="1115" spans="5:32" x14ac:dyDescent="0.55000000000000004">
      <c r="AF1115" s="259"/>
    </row>
    <row r="1116" spans="5:32" x14ac:dyDescent="0.55000000000000004">
      <c r="AF1116" s="259"/>
    </row>
    <row r="1117" spans="5:32" x14ac:dyDescent="0.55000000000000004">
      <c r="AF1117" s="259"/>
    </row>
  </sheetData>
  <mergeCells count="12">
    <mergeCell ref="G1102:H110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09"/>
  <sheetViews>
    <sheetView topLeftCell="A6" zoomScaleNormal="100" workbookViewId="0">
      <pane xSplit="1" ySplit="2" topLeftCell="AD1086" activePane="bottomRight" state="frozen"/>
      <selection activeCell="A6" sqref="A6"/>
      <selection pane="topRight" activeCell="B6" sqref="B6"/>
      <selection pane="bottomLeft" activeCell="A8" sqref="A8"/>
      <selection pane="bottomRight" activeCell="AD1093" sqref="AD1093"/>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9" t="s">
        <v>130</v>
      </c>
      <c r="C4" s="340"/>
      <c r="D4" s="340"/>
      <c r="E4" s="340"/>
      <c r="F4" s="340"/>
      <c r="G4" s="340"/>
      <c r="H4" s="340"/>
      <c r="I4" s="340"/>
      <c r="J4" s="340"/>
      <c r="K4" s="341"/>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31" t="s">
        <v>76</v>
      </c>
      <c r="B5" s="347" t="s">
        <v>134</v>
      </c>
      <c r="C5" s="345"/>
      <c r="D5" s="345"/>
      <c r="E5" s="345"/>
      <c r="F5" s="348" t="s">
        <v>135</v>
      </c>
      <c r="G5" s="345" t="s">
        <v>131</v>
      </c>
      <c r="H5" s="345"/>
      <c r="I5" s="345"/>
      <c r="J5" s="345" t="s">
        <v>132</v>
      </c>
      <c r="K5" s="346"/>
      <c r="L5" s="296" t="s">
        <v>69</v>
      </c>
      <c r="M5" s="297"/>
      <c r="N5" s="300" t="s">
        <v>9</v>
      </c>
      <c r="O5" s="301"/>
      <c r="P5" s="310" t="s">
        <v>128</v>
      </c>
      <c r="Q5" s="311"/>
      <c r="R5" s="311"/>
      <c r="S5" s="312"/>
      <c r="T5" s="320" t="s">
        <v>88</v>
      </c>
      <c r="U5" s="321"/>
      <c r="V5" s="321"/>
      <c r="W5" s="321"/>
      <c r="X5" s="322"/>
      <c r="Y5" s="2"/>
      <c r="Z5" s="331" t="s">
        <v>76</v>
      </c>
      <c r="AA5" s="333" t="s">
        <v>161</v>
      </c>
      <c r="AB5" s="334"/>
      <c r="AC5" s="335"/>
      <c r="AD5" s="328" t="s">
        <v>142</v>
      </c>
      <c r="AE5" s="329"/>
      <c r="AF5" s="305"/>
      <c r="AG5" s="305"/>
      <c r="AH5" s="305"/>
      <c r="AI5" s="305"/>
      <c r="AJ5" s="330"/>
      <c r="AK5" s="304" t="s">
        <v>143</v>
      </c>
      <c r="AL5" s="305"/>
      <c r="AM5" s="305"/>
      <c r="AN5" s="305"/>
      <c r="AO5" s="305"/>
      <c r="AP5" s="306"/>
      <c r="AQ5" s="304" t="s">
        <v>144</v>
      </c>
      <c r="AR5" s="305"/>
      <c r="AS5" s="305"/>
      <c r="AT5" s="305"/>
      <c r="AU5" s="305"/>
      <c r="AV5" s="316"/>
    </row>
    <row r="6" spans="1:97" ht="28.5" customHeight="1" x14ac:dyDescent="0.55000000000000004">
      <c r="A6" s="331"/>
      <c r="B6" s="350" t="s">
        <v>148</v>
      </c>
      <c r="C6" s="351"/>
      <c r="D6" s="343" t="s">
        <v>86</v>
      </c>
      <c r="E6" s="352" t="s">
        <v>136</v>
      </c>
      <c r="F6" s="349"/>
      <c r="G6" s="343" t="s">
        <v>133</v>
      </c>
      <c r="H6" s="343" t="s">
        <v>9</v>
      </c>
      <c r="I6" s="343" t="s">
        <v>86</v>
      </c>
      <c r="J6" s="343" t="s">
        <v>133</v>
      </c>
      <c r="K6" s="354" t="s">
        <v>981</v>
      </c>
      <c r="L6" s="298"/>
      <c r="M6" s="299"/>
      <c r="N6" s="302"/>
      <c r="O6" s="303"/>
      <c r="P6" s="313"/>
      <c r="Q6" s="314"/>
      <c r="R6" s="314"/>
      <c r="S6" s="315"/>
      <c r="T6" s="323"/>
      <c r="U6" s="324"/>
      <c r="V6" s="324"/>
      <c r="W6" s="324"/>
      <c r="X6" s="325"/>
      <c r="Y6" s="2"/>
      <c r="Z6" s="331"/>
      <c r="AA6" s="336"/>
      <c r="AB6" s="337"/>
      <c r="AC6" s="338"/>
      <c r="AD6" s="326" t="s">
        <v>141</v>
      </c>
      <c r="AE6" s="327"/>
      <c r="AF6" s="318"/>
      <c r="AG6" s="318" t="s">
        <v>140</v>
      </c>
      <c r="AH6" s="318"/>
      <c r="AI6" s="318" t="s">
        <v>132</v>
      </c>
      <c r="AJ6" s="342"/>
      <c r="AK6" s="307" t="s">
        <v>141</v>
      </c>
      <c r="AL6" s="308"/>
      <c r="AM6" s="308" t="s">
        <v>140</v>
      </c>
      <c r="AN6" s="308"/>
      <c r="AO6" s="308" t="s">
        <v>132</v>
      </c>
      <c r="AP6" s="309"/>
      <c r="AQ6" s="317" t="s">
        <v>141</v>
      </c>
      <c r="AR6" s="318"/>
      <c r="AS6" s="318" t="s">
        <v>140</v>
      </c>
      <c r="AT6" s="318"/>
      <c r="AU6" s="318" t="s">
        <v>132</v>
      </c>
      <c r="AV6" s="319"/>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2"/>
      <c r="B7" s="129" t="s">
        <v>133</v>
      </c>
      <c r="C7" s="121" t="s">
        <v>9</v>
      </c>
      <c r="D7" s="344"/>
      <c r="E7" s="353"/>
      <c r="F7" s="344"/>
      <c r="G7" s="344"/>
      <c r="H7" s="344"/>
      <c r="I7" s="344"/>
      <c r="J7" s="344"/>
      <c r="K7" s="355"/>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2"/>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3"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3"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3" si="1840">+BA1036+1</f>
        <v>466</v>
      </c>
      <c r="BB1040" s="119">
        <v>1</v>
      </c>
      <c r="BC1040" s="26">
        <f t="shared" ref="BC1040:BC1045" si="1841">+BC1039+BB1040</f>
        <v>1674</v>
      </c>
      <c r="BD1040" s="217">
        <f t="shared" ref="BD1040:BD1093"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 si="3197">+AF1088</f>
        <v>484239</v>
      </c>
      <c r="BS1088">
        <f t="shared" ref="BS1088" si="3198">+AH1088</f>
        <v>105586</v>
      </c>
      <c r="BT1088">
        <f t="shared" ref="BT1088" si="3199">+AJ1088</f>
        <v>11131</v>
      </c>
      <c r="BU1088">
        <v>15</v>
      </c>
      <c r="BV1088">
        <f t="shared" ref="BV1088" si="3200">+AD1088</f>
        <v>1361</v>
      </c>
      <c r="BW1088">
        <f t="shared" ref="BW1088" si="3201">+BW1084+BV1088</f>
        <v>124949</v>
      </c>
      <c r="BX1088" s="167">
        <f t="shared" ref="BX1088" si="3202">+A1088</f>
        <v>44912</v>
      </c>
      <c r="BY1088">
        <f t="shared" ref="BY1088" si="3203">+AL1088</f>
        <v>1408</v>
      </c>
      <c r="BZ1088">
        <f t="shared" ref="BZ1088" si="3204">+AN1088</f>
        <v>884</v>
      </c>
      <c r="CA1088">
        <f t="shared" ref="CA1088" si="3205">+AP1088</f>
        <v>9</v>
      </c>
      <c r="CB1088" s="167">
        <f t="shared" ref="CB1088" si="3206">+A1088</f>
        <v>44912</v>
      </c>
      <c r="CC1088">
        <f t="shared" ref="CC1088" si="3207">+AR1088</f>
        <v>8562931</v>
      </c>
      <c r="CD1088">
        <f t="shared" ref="CD1088" si="3208">+AT1088</f>
        <v>13742</v>
      </c>
      <c r="CE1088">
        <f t="shared" ref="CE1088"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v>44914</v>
      </c>
      <c r="B1090" s="219">
        <v>66</v>
      </c>
      <c r="C1090" s="142">
        <f t="shared" ref="C1090" si="3285">+B1090+C1089</f>
        <v>28708</v>
      </c>
      <c r="D1090" s="261">
        <f t="shared" ref="D1090" si="3286">+C1090-F1090</f>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ref="Z1090" si="3287">+A1090</f>
        <v>44914</v>
      </c>
      <c r="AA1090" s="210">
        <f t="shared" ref="AA1090:AA1093" si="3288">+AF1090+AL1090+AR1090</f>
        <v>9077536</v>
      </c>
      <c r="AB1090" s="210">
        <f t="shared" ref="AB1090:AB1093" si="3289">+AH1090+AN1090+AT1090</f>
        <v>121158</v>
      </c>
      <c r="AC1090" s="211">
        <f t="shared" ref="AC1090:AC1093" si="3290">+AJ1090+AP1090+AV1090</f>
        <v>26136</v>
      </c>
      <c r="AD1090" s="170">
        <f t="shared" ref="AD1090" si="3291">+AF1090-AF1089</f>
        <v>1527</v>
      </c>
      <c r="AE1090" s="222">
        <f t="shared" ref="AE1090" si="3292">+AE1089+AD1090</f>
        <v>486348</v>
      </c>
      <c r="AF1090" s="143">
        <v>487553</v>
      </c>
      <c r="AG1090" s="171">
        <f t="shared" ref="AG1090" si="3293">+AH1090-AH1089</f>
        <v>263</v>
      </c>
      <c r="AH1090" s="143">
        <v>106301</v>
      </c>
      <c r="AI1090" s="171">
        <f t="shared" ref="AI1090" si="3294">+AJ1090-AJ1089</f>
        <v>39</v>
      </c>
      <c r="AJ1090" s="172">
        <v>11210</v>
      </c>
      <c r="AK1090" s="173">
        <f t="shared" ref="AK1090" si="3295">+AL1090-AL1089</f>
        <v>97</v>
      </c>
      <c r="AL1090" s="143">
        <v>1569</v>
      </c>
      <c r="AM1090" s="173">
        <f t="shared" ref="AM1090" si="3296">+AN1090-AN1089</f>
        <v>140</v>
      </c>
      <c r="AN1090" s="143">
        <v>1115</v>
      </c>
      <c r="AO1090" s="171">
        <f t="shared" ref="AO1090" si="3297">+AP1090-AP1089</f>
        <v>2</v>
      </c>
      <c r="AP1090" s="174">
        <v>13</v>
      </c>
      <c r="AQ1090" s="173">
        <f t="shared" ref="AQ1090" si="3298">+AR1090-AR1089</f>
        <v>10361</v>
      </c>
      <c r="AR1090" s="143">
        <v>8588414</v>
      </c>
      <c r="AS1090" s="171">
        <f t="shared" ref="AS1090" si="3299">+AT1090-AT1089</f>
        <v>0</v>
      </c>
      <c r="AT1090" s="143">
        <v>13742</v>
      </c>
      <c r="AU1090" s="171">
        <f t="shared" ref="AU1090" si="3300">+AV1090-AV1089</f>
        <v>23</v>
      </c>
      <c r="AV1090" s="175">
        <v>14913</v>
      </c>
      <c r="AW1090" s="217">
        <f t="shared" si="1836"/>
        <v>929</v>
      </c>
      <c r="AX1090" s="216">
        <f t="shared" ref="AX1090" si="3301">+A1090</f>
        <v>44914</v>
      </c>
      <c r="AY1090" s="5">
        <v>456</v>
      </c>
      <c r="AZ1090" s="217">
        <f t="shared" ref="AZ1090" si="3302">+AZ1089+AY1090</f>
        <v>25846</v>
      </c>
      <c r="BA1090" s="217">
        <f t="shared" si="1840"/>
        <v>480</v>
      </c>
      <c r="BB1090" s="119">
        <v>12</v>
      </c>
      <c r="BC1090" s="26">
        <f t="shared" ref="BC1090" si="3303">+BC1089+BB1090</f>
        <v>2553</v>
      </c>
      <c r="BD1090" s="217">
        <f t="shared" si="1842"/>
        <v>515</v>
      </c>
      <c r="BE1090" s="209">
        <f t="shared" ref="BE1090" si="3304">+Z1090</f>
        <v>44914</v>
      </c>
      <c r="BF1090" s="120">
        <f t="shared" ref="BF1090" si="3305">+B1090</f>
        <v>66</v>
      </c>
      <c r="BG1090" s="120">
        <f t="shared" ref="BG1090" si="3306">+BI1090</f>
        <v>28708</v>
      </c>
      <c r="BH1090" s="209">
        <f t="shared" ref="BH1090" si="3307">+A1090</f>
        <v>44914</v>
      </c>
      <c r="BI1090" s="120">
        <f t="shared" ref="BI1090" si="3308">+C1090</f>
        <v>28708</v>
      </c>
      <c r="BJ1090" s="1">
        <f t="shared" ref="BJ1090" si="3309">+BE1090</f>
        <v>44914</v>
      </c>
      <c r="BK1090">
        <f t="shared" ref="BK1090" si="3310">+BM1090-BL1090</f>
        <v>0</v>
      </c>
      <c r="BL1090">
        <f t="shared" ref="BL1090" si="3311">+M1090</f>
        <v>0</v>
      </c>
      <c r="BM1090">
        <f t="shared" ref="BM1090" si="3312">+L1090</f>
        <v>0</v>
      </c>
      <c r="BN1090" s="1">
        <f t="shared" ref="BN1090" si="3313">+BJ1090</f>
        <v>44914</v>
      </c>
      <c r="BO1090">
        <f t="shared" ref="BO1090" si="3314">+BO1086+BM1090</f>
        <v>399078</v>
      </c>
      <c r="BP1090">
        <f t="shared" ref="BP1090" si="3315">+BP1086+BL1090</f>
        <v>14223</v>
      </c>
      <c r="BQ1090" s="167">
        <f t="shared" ref="BQ1090" si="3316">+A1090</f>
        <v>44914</v>
      </c>
      <c r="BR1090">
        <f t="shared" ref="BR1090" si="3317">+AF1090</f>
        <v>487553</v>
      </c>
      <c r="BS1090">
        <f t="shared" ref="BS1090" si="3318">+AH1090</f>
        <v>106301</v>
      </c>
      <c r="BT1090">
        <f t="shared" ref="BT1090" si="3319">+AJ1090</f>
        <v>11210</v>
      </c>
      <c r="BU1090">
        <v>15</v>
      </c>
      <c r="BV1090">
        <f t="shared" ref="BV1090" si="3320">+AD1090</f>
        <v>1527</v>
      </c>
      <c r="BW1090">
        <f t="shared" ref="BW1090" si="3321">+BW1086+BV1090</f>
        <v>127435</v>
      </c>
      <c r="BX1090" s="167">
        <f t="shared" ref="BX1090" si="3322">+A1090</f>
        <v>44914</v>
      </c>
      <c r="BY1090">
        <f t="shared" ref="BY1090" si="3323">+AL1090</f>
        <v>1569</v>
      </c>
      <c r="BZ1090">
        <f t="shared" ref="BZ1090" si="3324">+AN1090</f>
        <v>1115</v>
      </c>
      <c r="CA1090">
        <f t="shared" ref="CA1090" si="3325">+AP1090</f>
        <v>13</v>
      </c>
      <c r="CB1090" s="167">
        <f t="shared" ref="CB1090" si="3326">+A1090</f>
        <v>44914</v>
      </c>
      <c r="CC1090">
        <f t="shared" ref="CC1090" si="3327">+AR1090</f>
        <v>8588414</v>
      </c>
      <c r="CD1090">
        <f t="shared" ref="CD1090" si="3328">+AT1090</f>
        <v>13742</v>
      </c>
      <c r="CE1090">
        <f t="shared" ref="CE1090" si="3329">+AV1090</f>
        <v>14913</v>
      </c>
      <c r="CF1090" s="167">
        <f t="shared" ref="CF1090" si="3330">+A1090</f>
        <v>44914</v>
      </c>
      <c r="CG1090">
        <f t="shared" ref="CG1090" si="3331">+AQ1090</f>
        <v>10361</v>
      </c>
      <c r="CH1090">
        <f t="shared" ref="CH1090" si="3332">+AU1090</f>
        <v>23</v>
      </c>
      <c r="CI1090" s="167">
        <f t="shared" ref="CI1090" si="3333">+A1090</f>
        <v>44914</v>
      </c>
      <c r="CJ1090">
        <f t="shared" ref="CJ1090" si="3334">+AD1090</f>
        <v>1527</v>
      </c>
      <c r="CK1090">
        <f t="shared" ref="CK1090" si="3335">+AG1090</f>
        <v>263</v>
      </c>
      <c r="CL1090" s="167">
        <f t="shared" ref="CL1090" si="3336">+A1090</f>
        <v>44914</v>
      </c>
      <c r="CM1090">
        <f t="shared" ref="CM1090" si="3337">+AI1090</f>
        <v>39</v>
      </c>
      <c r="CN1090" s="1">
        <f t="shared" ref="CN1090" si="3338">+Z1090</f>
        <v>44914</v>
      </c>
      <c r="CO1090" s="253">
        <f t="shared" ref="CO1090" si="3339">+AD1090</f>
        <v>1527</v>
      </c>
      <c r="CP1090" s="1">
        <f t="shared" ref="CP1090" si="3340">+Z1090</f>
        <v>44914</v>
      </c>
      <c r="CQ1090" s="254">
        <f t="shared" ref="CQ1090" si="3341">+AI1090</f>
        <v>39</v>
      </c>
      <c r="CR1090" s="167">
        <f t="shared" ref="CR1090" si="3342">+A1090</f>
        <v>44914</v>
      </c>
      <c r="CS1090">
        <f t="shared" ref="CS1090" si="3343">+AQ1090</f>
        <v>10361</v>
      </c>
      <c r="CT1090">
        <f t="shared" ref="CT1090" si="3344">+AU1090</f>
        <v>23</v>
      </c>
      <c r="CU1090">
        <f t="shared" ref="CU1090" si="3345">+AS1090</f>
        <v>0</v>
      </c>
    </row>
    <row r="1091" spans="1:99" ht="18" customHeight="1" x14ac:dyDescent="0.55000000000000004">
      <c r="A1091" s="167">
        <v>44915</v>
      </c>
      <c r="B1091" s="219">
        <v>52</v>
      </c>
      <c r="C1091" s="142">
        <f t="shared" ref="C1091" si="3346">+B1091+C1090</f>
        <v>28760</v>
      </c>
      <c r="D1091" s="261">
        <f t="shared" ref="D1091" si="3347">+C1091-F1091</f>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ref="Z1091" si="3348">+A1091</f>
        <v>44915</v>
      </c>
      <c r="AA1091" s="210">
        <f t="shared" si="3288"/>
        <v>9096294</v>
      </c>
      <c r="AB1091" s="210">
        <f t="shared" si="3289"/>
        <v>121797</v>
      </c>
      <c r="AC1091" s="211">
        <f t="shared" si="3290"/>
        <v>26190</v>
      </c>
      <c r="AD1091" s="170">
        <f t="shared" ref="AD1091" si="3349">+AF1091-AF1090</f>
        <v>1543</v>
      </c>
      <c r="AE1091" s="222">
        <f t="shared" ref="AE1091" si="3350">+AE1090+AD1091</f>
        <v>487891</v>
      </c>
      <c r="AF1091" s="143">
        <v>489096</v>
      </c>
      <c r="AG1091" s="171">
        <f t="shared" ref="AG1091" si="3351">+AH1091-AH1090</f>
        <v>484</v>
      </c>
      <c r="AH1091" s="143">
        <v>106785</v>
      </c>
      <c r="AI1091" s="171">
        <f t="shared" ref="AI1091" si="3352">+AJ1091-AJ1090</f>
        <v>33</v>
      </c>
      <c r="AJ1091" s="172">
        <v>11243</v>
      </c>
      <c r="AK1091" s="173">
        <f t="shared" ref="AK1091" si="3353">+AL1091-AL1090</f>
        <v>90</v>
      </c>
      <c r="AL1091" s="143">
        <v>1659</v>
      </c>
      <c r="AM1091" s="173">
        <f t="shared" ref="AM1091" si="3354">+AN1091-AN1090</f>
        <v>155</v>
      </c>
      <c r="AN1091" s="143">
        <v>1270</v>
      </c>
      <c r="AO1091" s="171">
        <f t="shared" ref="AO1091" si="3355">+AP1091-AP1090</f>
        <v>3</v>
      </c>
      <c r="AP1091" s="174">
        <v>16</v>
      </c>
      <c r="AQ1091" s="173">
        <f t="shared" ref="AQ1091" si="3356">+AR1091-AR1090</f>
        <v>17125</v>
      </c>
      <c r="AR1091" s="143">
        <v>8605539</v>
      </c>
      <c r="AS1091" s="171">
        <f t="shared" ref="AS1091" si="3357">+AT1091-AT1090</f>
        <v>0</v>
      </c>
      <c r="AT1091" s="143">
        <v>13742</v>
      </c>
      <c r="AU1091" s="171">
        <f t="shared" ref="AU1091" si="3358">+AV1091-AV1090</f>
        <v>18</v>
      </c>
      <c r="AV1091" s="175">
        <v>14931</v>
      </c>
      <c r="AW1091" s="217">
        <f t="shared" si="1836"/>
        <v>930</v>
      </c>
      <c r="AX1091" s="216">
        <f t="shared" ref="AX1091" si="3359">+A1091</f>
        <v>44915</v>
      </c>
      <c r="AY1091" s="5">
        <v>544</v>
      </c>
      <c r="AZ1091" s="217">
        <f t="shared" ref="AZ1091" si="3360">+AZ1090+AY1091</f>
        <v>26390</v>
      </c>
      <c r="BA1091" s="217">
        <f t="shared" si="1840"/>
        <v>478</v>
      </c>
      <c r="BB1091" s="119">
        <v>15</v>
      </c>
      <c r="BC1091" s="26">
        <f t="shared" ref="BC1091" si="3361">+BC1090+BB1091</f>
        <v>2568</v>
      </c>
      <c r="BD1091" s="217">
        <f t="shared" si="1842"/>
        <v>513</v>
      </c>
      <c r="BE1091" s="209">
        <f t="shared" ref="BE1091" si="3362">+Z1091</f>
        <v>44915</v>
      </c>
      <c r="BF1091" s="120">
        <f t="shared" ref="BF1091" si="3363">+B1091</f>
        <v>52</v>
      </c>
      <c r="BG1091" s="120">
        <f t="shared" ref="BG1091" si="3364">+BI1091</f>
        <v>28760</v>
      </c>
      <c r="BH1091" s="209">
        <f t="shared" ref="BH1091" si="3365">+A1091</f>
        <v>44915</v>
      </c>
      <c r="BI1091" s="120">
        <f t="shared" ref="BI1091" si="3366">+C1091</f>
        <v>28760</v>
      </c>
      <c r="BJ1091" s="1">
        <f t="shared" ref="BJ1091" si="3367">+BE1091</f>
        <v>44915</v>
      </c>
      <c r="BK1091">
        <f t="shared" ref="BK1091" si="3368">+BM1091-BL1091</f>
        <v>0</v>
      </c>
      <c r="BL1091">
        <f t="shared" ref="BL1091" si="3369">+M1091</f>
        <v>0</v>
      </c>
      <c r="BM1091">
        <f t="shared" ref="BM1091" si="3370">+L1091</f>
        <v>0</v>
      </c>
      <c r="BN1091" s="1">
        <f t="shared" ref="BN1091" si="3371">+BJ1091</f>
        <v>44915</v>
      </c>
      <c r="BO1091">
        <f t="shared" ref="BO1091" si="3372">+BO1087+BM1091</f>
        <v>404234</v>
      </c>
      <c r="BP1091">
        <f t="shared" ref="BP1091" si="3373">+BP1087+BL1091</f>
        <v>14271</v>
      </c>
      <c r="BQ1091" s="167">
        <f t="shared" ref="BQ1091" si="3374">+A1091</f>
        <v>44915</v>
      </c>
      <c r="BR1091">
        <f t="shared" ref="BR1091" si="3375">+AF1091</f>
        <v>489096</v>
      </c>
      <c r="BS1091">
        <f t="shared" ref="BS1091" si="3376">+AH1091</f>
        <v>106785</v>
      </c>
      <c r="BT1091">
        <f t="shared" ref="BT1091" si="3377">+AJ1091</f>
        <v>11243</v>
      </c>
      <c r="BU1091">
        <v>15</v>
      </c>
      <c r="BV1091">
        <f t="shared" ref="BV1091" si="3378">+AD1091</f>
        <v>1543</v>
      </c>
      <c r="BW1091">
        <f t="shared" ref="BW1091" si="3379">+BW1087+BV1091</f>
        <v>113545</v>
      </c>
      <c r="BX1091" s="167">
        <f t="shared" ref="BX1091" si="3380">+A1091</f>
        <v>44915</v>
      </c>
      <c r="BY1091">
        <f t="shared" ref="BY1091" si="3381">+AL1091</f>
        <v>1659</v>
      </c>
      <c r="BZ1091">
        <f t="shared" ref="BZ1091" si="3382">+AN1091</f>
        <v>1270</v>
      </c>
      <c r="CA1091">
        <f t="shared" ref="CA1091" si="3383">+AP1091</f>
        <v>16</v>
      </c>
      <c r="CB1091" s="167">
        <f t="shared" ref="CB1091" si="3384">+A1091</f>
        <v>44915</v>
      </c>
      <c r="CC1091">
        <f t="shared" ref="CC1091" si="3385">+AR1091</f>
        <v>8605539</v>
      </c>
      <c r="CD1091">
        <f t="shared" ref="CD1091" si="3386">+AT1091</f>
        <v>13742</v>
      </c>
      <c r="CE1091">
        <f t="shared" ref="CE1091" si="3387">+AV1091</f>
        <v>14931</v>
      </c>
      <c r="CF1091" s="167">
        <f t="shared" ref="CF1091" si="3388">+A1091</f>
        <v>44915</v>
      </c>
      <c r="CG1091">
        <f t="shared" ref="CG1091" si="3389">+AQ1091</f>
        <v>17125</v>
      </c>
      <c r="CH1091">
        <f t="shared" ref="CH1091" si="3390">+AU1091</f>
        <v>18</v>
      </c>
      <c r="CI1091" s="167">
        <f t="shared" ref="CI1091" si="3391">+A1091</f>
        <v>44915</v>
      </c>
      <c r="CJ1091">
        <f t="shared" ref="CJ1091" si="3392">+AD1091</f>
        <v>1543</v>
      </c>
      <c r="CK1091">
        <f t="shared" ref="CK1091" si="3393">+AG1091</f>
        <v>484</v>
      </c>
      <c r="CL1091" s="167">
        <f t="shared" ref="CL1091" si="3394">+A1091</f>
        <v>44915</v>
      </c>
      <c r="CM1091">
        <f t="shared" ref="CM1091" si="3395">+AI1091</f>
        <v>33</v>
      </c>
      <c r="CN1091" s="1">
        <f t="shared" ref="CN1091" si="3396">+Z1091</f>
        <v>44915</v>
      </c>
      <c r="CO1091" s="253">
        <f t="shared" ref="CO1091" si="3397">+AD1091</f>
        <v>1543</v>
      </c>
      <c r="CP1091" s="1">
        <f t="shared" ref="CP1091" si="3398">+Z1091</f>
        <v>44915</v>
      </c>
      <c r="CQ1091" s="254">
        <f t="shared" ref="CQ1091" si="3399">+AI1091</f>
        <v>33</v>
      </c>
      <c r="CR1091" s="167">
        <f t="shared" ref="CR1091" si="3400">+A1091</f>
        <v>44915</v>
      </c>
      <c r="CS1091">
        <f t="shared" ref="CS1091" si="3401">+AQ1091</f>
        <v>17125</v>
      </c>
      <c r="CT1091">
        <f t="shared" ref="CT1091" si="3402">+AU1091</f>
        <v>18</v>
      </c>
      <c r="CU1091">
        <f t="shared" ref="CU1091" si="3403">+AS1091</f>
        <v>0</v>
      </c>
    </row>
    <row r="1092" spans="1:99" ht="18" customHeight="1" x14ac:dyDescent="0.55000000000000004">
      <c r="A1092" s="167">
        <v>44916</v>
      </c>
      <c r="B1092" s="219">
        <v>64</v>
      </c>
      <c r="C1092" s="142">
        <f t="shared" ref="C1092" si="3404">+B1092+C1091</f>
        <v>28824</v>
      </c>
      <c r="D1092" s="261">
        <f t="shared" ref="D1092" si="3405">+C1092-F1092</f>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ref="Z1092" si="3406">+A1092</f>
        <v>44916</v>
      </c>
      <c r="AA1092" s="210">
        <f t="shared" si="3288"/>
        <v>9117589</v>
      </c>
      <c r="AB1092" s="210">
        <f t="shared" si="3289"/>
        <v>122405</v>
      </c>
      <c r="AC1092" s="211">
        <f t="shared" si="3290"/>
        <v>26268</v>
      </c>
      <c r="AD1092" s="170">
        <f t="shared" ref="AD1092" si="3407">+AF1092-AF1091</f>
        <v>2058</v>
      </c>
      <c r="AE1092" s="222">
        <f t="shared" ref="AE1092" si="3408">+AE1091+AD1092</f>
        <v>489949</v>
      </c>
      <c r="AF1092" s="143">
        <v>491154</v>
      </c>
      <c r="AG1092" s="171">
        <f t="shared" ref="AG1092" si="3409">+AH1092-AH1091</f>
        <v>517</v>
      </c>
      <c r="AH1092" s="143">
        <v>107302</v>
      </c>
      <c r="AI1092" s="171">
        <f t="shared" ref="AI1092" si="3410">+AJ1092-AJ1091</f>
        <v>50</v>
      </c>
      <c r="AJ1092" s="172">
        <v>11293</v>
      </c>
      <c r="AK1092" s="173">
        <f t="shared" ref="AK1092" si="3411">+AL1092-AL1091</f>
        <v>96</v>
      </c>
      <c r="AL1092" s="143">
        <v>1755</v>
      </c>
      <c r="AM1092" s="173">
        <f t="shared" ref="AM1092" si="3412">+AN1092-AN1091</f>
        <v>91</v>
      </c>
      <c r="AN1092" s="143">
        <v>1361</v>
      </c>
      <c r="AO1092" s="171">
        <f t="shared" ref="AO1092" si="3413">+AP1092-AP1091</f>
        <v>1</v>
      </c>
      <c r="AP1092" s="174">
        <v>17</v>
      </c>
      <c r="AQ1092" s="173">
        <f t="shared" ref="AQ1092" si="3414">+AR1092-AR1091</f>
        <v>19141</v>
      </c>
      <c r="AR1092" s="143">
        <v>8624680</v>
      </c>
      <c r="AS1092" s="171">
        <f t="shared" ref="AS1092" si="3415">+AT1092-AT1091</f>
        <v>0</v>
      </c>
      <c r="AT1092" s="143">
        <v>13742</v>
      </c>
      <c r="AU1092" s="171">
        <f t="shared" ref="AU1092" si="3416">+AV1092-AV1091</f>
        <v>27</v>
      </c>
      <c r="AV1092" s="175">
        <v>14958</v>
      </c>
      <c r="AW1092" s="217">
        <f t="shared" si="1836"/>
        <v>931</v>
      </c>
      <c r="AX1092" s="216">
        <f t="shared" ref="AX1092" si="3417">+A1092</f>
        <v>44916</v>
      </c>
      <c r="AY1092" s="5">
        <v>471</v>
      </c>
      <c r="AZ1092" s="217">
        <f t="shared" ref="AZ1092" si="3418">+AZ1091+AY1092</f>
        <v>26861</v>
      </c>
      <c r="BA1092" s="217">
        <f t="shared" si="1840"/>
        <v>479</v>
      </c>
      <c r="BB1092" s="119">
        <v>14</v>
      </c>
      <c r="BC1092" s="26">
        <f t="shared" ref="BC1092" si="3419">+BC1091+BB1092</f>
        <v>2582</v>
      </c>
      <c r="BD1092" s="217">
        <f t="shared" si="1842"/>
        <v>514</v>
      </c>
      <c r="BE1092" s="209">
        <f t="shared" ref="BE1092" si="3420">+Z1092</f>
        <v>44916</v>
      </c>
      <c r="BF1092" s="120">
        <f t="shared" ref="BF1092" si="3421">+B1092</f>
        <v>64</v>
      </c>
      <c r="BG1092" s="120">
        <f t="shared" ref="BG1092" si="3422">+BI1092</f>
        <v>28824</v>
      </c>
      <c r="BH1092" s="209">
        <f t="shared" ref="BH1092" si="3423">+A1092</f>
        <v>44916</v>
      </c>
      <c r="BI1092" s="120">
        <f t="shared" ref="BI1092" si="3424">+C1092</f>
        <v>28824</v>
      </c>
      <c r="BJ1092" s="1">
        <f t="shared" ref="BJ1092" si="3425">+BE1092</f>
        <v>44916</v>
      </c>
      <c r="BK1092">
        <f t="shared" ref="BK1092" si="3426">+BM1092-BL1092</f>
        <v>0</v>
      </c>
      <c r="BL1092">
        <f t="shared" ref="BL1092" si="3427">+M1092</f>
        <v>0</v>
      </c>
      <c r="BM1092">
        <f t="shared" ref="BM1092" si="3428">+L1092</f>
        <v>0</v>
      </c>
      <c r="BN1092" s="1">
        <f t="shared" ref="BN1092" si="3429">+BJ1092</f>
        <v>44916</v>
      </c>
      <c r="BO1092">
        <f t="shared" ref="BO1092" si="3430">+BO1088+BM1092</f>
        <v>403155</v>
      </c>
      <c r="BP1092">
        <f t="shared" ref="BP1092" si="3431">+BP1088+BL1092</f>
        <v>13841</v>
      </c>
      <c r="BQ1092" s="167">
        <f t="shared" ref="BQ1092" si="3432">+A1092</f>
        <v>44916</v>
      </c>
      <c r="BR1092">
        <f t="shared" ref="BR1092:BR1093" si="3433">+AF1092</f>
        <v>491154</v>
      </c>
      <c r="BS1092">
        <f t="shared" ref="BS1092:BS1093" si="3434">+AH1092</f>
        <v>107302</v>
      </c>
      <c r="BT1092">
        <f t="shared" ref="BT1092:BT1093" si="3435">+AJ1092</f>
        <v>11293</v>
      </c>
      <c r="BU1092">
        <v>15</v>
      </c>
      <c r="BV1092">
        <f t="shared" ref="BV1092" si="3436">+AD1092</f>
        <v>2058</v>
      </c>
      <c r="BW1092">
        <f t="shared" ref="BW1092" si="3437">+BW1088+BV1092</f>
        <v>127007</v>
      </c>
      <c r="BX1092" s="167">
        <f t="shared" ref="BX1092" si="3438">+A1092</f>
        <v>44916</v>
      </c>
      <c r="BY1092">
        <f t="shared" ref="BY1092:BY1093" si="3439">+AL1092</f>
        <v>1755</v>
      </c>
      <c r="BZ1092">
        <f t="shared" ref="BZ1092:BZ1093" si="3440">+AN1092</f>
        <v>1361</v>
      </c>
      <c r="CA1092">
        <f t="shared" ref="CA1092:CA1093" si="3441">+AP1092</f>
        <v>17</v>
      </c>
      <c r="CB1092" s="167">
        <f t="shared" ref="CB1092" si="3442">+A1092</f>
        <v>44916</v>
      </c>
      <c r="CC1092">
        <f t="shared" ref="CC1092:CC1093" si="3443">+AR1092</f>
        <v>8624680</v>
      </c>
      <c r="CD1092">
        <f t="shared" ref="CD1092" si="3444">+AT1092</f>
        <v>13742</v>
      </c>
      <c r="CE1092">
        <f t="shared" ref="CE1092:CE1093" si="3445">+AV1092</f>
        <v>14958</v>
      </c>
      <c r="CF1092" s="167">
        <f t="shared" ref="CF1092" si="3446">+A1092</f>
        <v>44916</v>
      </c>
      <c r="CG1092">
        <f t="shared" ref="CG1092" si="3447">+AQ1092</f>
        <v>19141</v>
      </c>
      <c r="CH1092">
        <f t="shared" ref="CH1092" si="3448">+AU1092</f>
        <v>27</v>
      </c>
      <c r="CI1092" s="167">
        <f t="shared" ref="CI1092" si="3449">+A1092</f>
        <v>44916</v>
      </c>
      <c r="CJ1092">
        <f t="shared" ref="CJ1092" si="3450">+AD1092</f>
        <v>2058</v>
      </c>
      <c r="CK1092">
        <f t="shared" ref="CK1092" si="3451">+AG1092</f>
        <v>517</v>
      </c>
      <c r="CL1092" s="167">
        <f t="shared" ref="CL1092" si="3452">+A1092</f>
        <v>44916</v>
      </c>
      <c r="CM1092">
        <f t="shared" ref="CM1092" si="3453">+AI1092</f>
        <v>50</v>
      </c>
      <c r="CN1092" s="1">
        <f t="shared" ref="CN1092" si="3454">+Z1092</f>
        <v>44916</v>
      </c>
      <c r="CO1092" s="253">
        <f t="shared" ref="CO1092" si="3455">+AD1092</f>
        <v>2058</v>
      </c>
      <c r="CP1092" s="1">
        <f t="shared" ref="CP1092" si="3456">+Z1092</f>
        <v>44916</v>
      </c>
      <c r="CQ1092" s="254">
        <f t="shared" ref="CQ1092" si="3457">+AI1092</f>
        <v>50</v>
      </c>
      <c r="CR1092" s="167">
        <f t="shared" ref="CR1092" si="3458">+A1092</f>
        <v>44916</v>
      </c>
      <c r="CS1092">
        <f t="shared" ref="CS1092" si="3459">+AQ1092</f>
        <v>19141</v>
      </c>
      <c r="CT1092">
        <f t="shared" ref="CT1092" si="3460">+AU1092</f>
        <v>27</v>
      </c>
      <c r="CU1092">
        <f t="shared" ref="CU1092" si="3461">+AS1092</f>
        <v>0</v>
      </c>
    </row>
    <row r="1093" spans="1:99" ht="18" customHeight="1" x14ac:dyDescent="0.55000000000000004">
      <c r="A1093" s="167">
        <v>44917</v>
      </c>
      <c r="B1093" s="219">
        <v>65</v>
      </c>
      <c r="C1093" s="142">
        <f t="shared" ref="C1093" si="3462">+B1093+C1092</f>
        <v>28889</v>
      </c>
      <c r="D1093" s="261">
        <f t="shared" ref="D1093" si="3463">+C1093-F1093</f>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ref="Z1093" si="3464">+A1093</f>
        <v>44917</v>
      </c>
      <c r="AA1093" s="210">
        <f t="shared" si="3288"/>
        <v>9139608</v>
      </c>
      <c r="AB1093" s="210">
        <f t="shared" si="3289"/>
        <v>123037</v>
      </c>
      <c r="AC1093" s="211">
        <f t="shared" si="3290"/>
        <v>26344</v>
      </c>
      <c r="AD1093" s="170">
        <f t="shared" ref="AD1093" si="3465">+AF1093-AF1092</f>
        <v>2080</v>
      </c>
      <c r="AE1093" s="222">
        <f t="shared" ref="AE1093" si="3466">+AE1092+AD1093</f>
        <v>492029</v>
      </c>
      <c r="AF1093" s="143">
        <v>493234</v>
      </c>
      <c r="AG1093" s="171">
        <f t="shared" ref="AG1093" si="3467">+AH1093-AH1092</f>
        <v>567</v>
      </c>
      <c r="AH1093" s="143">
        <v>107869</v>
      </c>
      <c r="AI1093" s="171">
        <f t="shared" ref="AI1093" si="3468">+AJ1093-AJ1092</f>
        <v>34</v>
      </c>
      <c r="AJ1093" s="172">
        <v>11327</v>
      </c>
      <c r="AK1093" s="173">
        <f t="shared" ref="AK1093" si="3469">+AL1093-AL1092</f>
        <v>64</v>
      </c>
      <c r="AL1093" s="143">
        <v>1819</v>
      </c>
      <c r="AM1093" s="173">
        <f t="shared" ref="AM1093" si="3470">+AN1093-AN1092</f>
        <v>65</v>
      </c>
      <c r="AN1093" s="143">
        <v>1426</v>
      </c>
      <c r="AO1093" s="171">
        <f t="shared" ref="AO1093" si="3471">+AP1093-AP1092</f>
        <v>1</v>
      </c>
      <c r="AP1093" s="174">
        <v>18</v>
      </c>
      <c r="AQ1093" s="173">
        <f t="shared" ref="AQ1093" si="3472">+AR1093-AR1092</f>
        <v>19875</v>
      </c>
      <c r="AR1093" s="143">
        <v>8644555</v>
      </c>
      <c r="AS1093" s="171">
        <f t="shared" ref="AS1093" si="3473">+AT1093-AT1092</f>
        <v>0</v>
      </c>
      <c r="AT1093" s="143">
        <v>13742</v>
      </c>
      <c r="AU1093" s="171">
        <f t="shared" ref="AU1093" si="3474">+AV1093-AV1092</f>
        <v>41</v>
      </c>
      <c r="AV1093" s="175">
        <v>14999</v>
      </c>
      <c r="AW1093" s="217">
        <f t="shared" si="1836"/>
        <v>932</v>
      </c>
      <c r="AX1093" s="216">
        <f t="shared" ref="AX1093" si="3475">+A1093</f>
        <v>44917</v>
      </c>
      <c r="AY1093" s="5">
        <v>547</v>
      </c>
      <c r="AZ1093" s="217">
        <f t="shared" ref="AZ1093" si="3476">+AZ1092+AY1093</f>
        <v>27408</v>
      </c>
      <c r="BA1093" s="217">
        <f t="shared" si="1840"/>
        <v>480</v>
      </c>
      <c r="BB1093" s="119">
        <v>15</v>
      </c>
      <c r="BC1093" s="26">
        <f t="shared" ref="BC1093" si="3477">+BC1092+BB1093</f>
        <v>2597</v>
      </c>
      <c r="BD1093" s="217">
        <f t="shared" si="1842"/>
        <v>515</v>
      </c>
      <c r="BE1093" s="209">
        <f t="shared" ref="BE1093" si="3478">+Z1093</f>
        <v>44917</v>
      </c>
      <c r="BF1093" s="120">
        <f t="shared" ref="BF1093" si="3479">+B1093</f>
        <v>65</v>
      </c>
      <c r="BG1093" s="120">
        <f t="shared" ref="BG1093" si="3480">+BI1093</f>
        <v>28889</v>
      </c>
      <c r="BH1093" s="209">
        <f t="shared" ref="BH1093" si="3481">+A1093</f>
        <v>44917</v>
      </c>
      <c r="BI1093" s="120">
        <f t="shared" ref="BI1093" si="3482">+C1093</f>
        <v>28889</v>
      </c>
      <c r="BJ1093" s="1">
        <f t="shared" ref="BJ1093" si="3483">+BE1093</f>
        <v>44917</v>
      </c>
      <c r="BK1093">
        <f t="shared" ref="BK1093" si="3484">+BM1093-BL1093</f>
        <v>0</v>
      </c>
      <c r="BL1093">
        <f t="shared" ref="BL1093" si="3485">+M1093</f>
        <v>0</v>
      </c>
      <c r="BM1093">
        <f t="shared" ref="BM1093" si="3486">+L1093</f>
        <v>0</v>
      </c>
      <c r="BN1093" s="1">
        <f t="shared" ref="BN1093" si="3487">+BJ1093</f>
        <v>44917</v>
      </c>
      <c r="BO1093">
        <f t="shared" ref="BO1093" si="3488">+BO1089+BM1093</f>
        <v>407709</v>
      </c>
      <c r="BP1093">
        <f t="shared" ref="BP1093" si="3489">+BP1089+BL1093</f>
        <v>13821</v>
      </c>
      <c r="BQ1093" s="167">
        <f t="shared" ref="BQ1093" si="3490">+A1093</f>
        <v>44917</v>
      </c>
      <c r="BR1093">
        <f t="shared" ref="BR1093" si="3491">+AF1093</f>
        <v>493234</v>
      </c>
      <c r="BS1093">
        <f t="shared" ref="BS1093" si="3492">+AH1093</f>
        <v>107869</v>
      </c>
      <c r="BT1093">
        <f t="shared" ref="BT1093" si="3493">+AJ1093</f>
        <v>11327</v>
      </c>
      <c r="BU1093">
        <v>15</v>
      </c>
      <c r="BV1093">
        <f t="shared" ref="BV1093" si="3494">+AD1093</f>
        <v>2080</v>
      </c>
      <c r="BW1093">
        <f t="shared" ref="BW1093" si="3495">+BW1089+BV1093</f>
        <v>116499</v>
      </c>
      <c r="BX1093" s="167">
        <f t="shared" ref="BX1093" si="3496">+A1093</f>
        <v>44917</v>
      </c>
      <c r="BY1093">
        <f t="shared" ref="BY1093" si="3497">+AL1093</f>
        <v>1819</v>
      </c>
      <c r="BZ1093">
        <f t="shared" ref="BZ1093" si="3498">+AN1093</f>
        <v>1426</v>
      </c>
      <c r="CA1093">
        <f t="shared" ref="CA1093" si="3499">+AP1093</f>
        <v>18</v>
      </c>
      <c r="CB1093" s="167">
        <f t="shared" ref="CB1093" si="3500">+A1093</f>
        <v>44917</v>
      </c>
      <c r="CC1093">
        <f t="shared" ref="CC1093" si="3501">+AR1093</f>
        <v>8644555</v>
      </c>
      <c r="CD1093">
        <f t="shared" ref="CD1093" si="3502">+AT1093</f>
        <v>13742</v>
      </c>
      <c r="CE1093">
        <f t="shared" ref="CE1093" si="3503">+AV1093</f>
        <v>14999</v>
      </c>
      <c r="CF1093" s="167">
        <f t="shared" ref="CF1093" si="3504">+A1093</f>
        <v>44917</v>
      </c>
      <c r="CG1093">
        <f t="shared" ref="CG1093" si="3505">+AQ1093</f>
        <v>19875</v>
      </c>
      <c r="CH1093">
        <f t="shared" ref="CH1093" si="3506">+AU1093</f>
        <v>41</v>
      </c>
      <c r="CI1093" s="167">
        <f t="shared" ref="CI1093" si="3507">+A1093</f>
        <v>44917</v>
      </c>
      <c r="CJ1093">
        <f t="shared" ref="CJ1093" si="3508">+AD1093</f>
        <v>2080</v>
      </c>
      <c r="CK1093">
        <f t="shared" ref="CK1093" si="3509">+AG1093</f>
        <v>567</v>
      </c>
      <c r="CL1093" s="167">
        <f t="shared" ref="CL1093" si="3510">+A1093</f>
        <v>44917</v>
      </c>
      <c r="CM1093">
        <f t="shared" ref="CM1093" si="3511">+AI1093</f>
        <v>34</v>
      </c>
      <c r="CN1093" s="1">
        <f t="shared" ref="CN1093" si="3512">+Z1093</f>
        <v>44917</v>
      </c>
      <c r="CO1093" s="253">
        <f t="shared" ref="CO1093" si="3513">+AD1093</f>
        <v>2080</v>
      </c>
      <c r="CP1093" s="1">
        <f t="shared" ref="CP1093" si="3514">+Z1093</f>
        <v>44917</v>
      </c>
      <c r="CQ1093" s="254">
        <f t="shared" ref="CQ1093" si="3515">+AI1093</f>
        <v>34</v>
      </c>
      <c r="CR1093" s="167">
        <f t="shared" ref="CR1093" si="3516">+A1093</f>
        <v>44917</v>
      </c>
      <c r="CS1093">
        <f t="shared" ref="CS1093" si="3517">+AQ1093</f>
        <v>19875</v>
      </c>
      <c r="CT1093">
        <f t="shared" ref="CT1093" si="3518">+AU1093</f>
        <v>41</v>
      </c>
      <c r="CU1093">
        <f t="shared" ref="CU1093" si="3519">+AS1093</f>
        <v>0</v>
      </c>
    </row>
    <row r="1094" spans="1:99" ht="18" customHeight="1" x14ac:dyDescent="0.55000000000000004">
      <c r="A1094" s="167"/>
      <c r="B1094" s="219"/>
      <c r="C1094" s="142"/>
      <c r="D1094" s="261"/>
      <c r="E1094" s="135"/>
      <c r="F1094" s="135"/>
      <c r="G1094" s="135"/>
      <c r="H1094" s="123"/>
      <c r="I1094" s="135"/>
      <c r="J1094" s="123"/>
      <c r="K1094" s="41"/>
      <c r="L1094" s="134"/>
      <c r="M1094" s="219"/>
      <c r="N1094" s="123"/>
      <c r="O1094" s="123"/>
      <c r="P1094" s="135"/>
      <c r="Q1094" s="135"/>
      <c r="R1094" s="123"/>
      <c r="S1094" s="123"/>
      <c r="T1094" s="135"/>
      <c r="U1094" s="135"/>
      <c r="V1094" s="123"/>
      <c r="W1094" s="41"/>
      <c r="X1094" s="136"/>
      <c r="Y1094" s="4"/>
      <c r="Z1094" s="74"/>
      <c r="AA1094" s="210"/>
      <c r="AB1094" s="210"/>
      <c r="AC1094" s="211"/>
      <c r="AD1094" s="170"/>
      <c r="AE1094" s="222"/>
      <c r="AF1094" s="143"/>
      <c r="AG1094" s="171"/>
      <c r="AH1094" s="143"/>
      <c r="AI1094" s="171"/>
      <c r="AJ1094" s="172"/>
      <c r="AK1094" s="173"/>
      <c r="AL1094" s="143"/>
      <c r="AM1094" s="222"/>
      <c r="AN1094" s="143"/>
      <c r="AO1094" s="171"/>
      <c r="AP1094" s="174"/>
      <c r="AQ1094" s="173"/>
      <c r="AR1094" s="143"/>
      <c r="AS1094" s="171"/>
      <c r="AT1094" s="143"/>
      <c r="AU1094" s="171"/>
      <c r="AV1094" s="175"/>
      <c r="AW1094" s="217"/>
      <c r="AX1094" s="216"/>
      <c r="AY1094" s="5"/>
      <c r="AZ1094" s="217"/>
      <c r="BA1094" s="217"/>
      <c r="BB1094" s="119"/>
      <c r="BC1094" s="26"/>
      <c r="BD1094" s="217"/>
      <c r="BE1094" s="209"/>
      <c r="BF1094" s="120"/>
      <c r="BG1094" s="120"/>
      <c r="BH1094" s="209"/>
      <c r="BI1094" s="120"/>
      <c r="BJ1094" s="1"/>
      <c r="BN1094" s="1"/>
      <c r="BQ1094" s="167"/>
      <c r="BX1094" s="167"/>
      <c r="CB1094" s="167"/>
      <c r="CF1094" s="216"/>
      <c r="CI1094" s="167"/>
      <c r="CL1094" s="167"/>
      <c r="CN1094" s="1"/>
      <c r="CO1094" s="253"/>
      <c r="CP1094" s="1"/>
      <c r="CQ1094" s="254"/>
      <c r="CR1094" s="167"/>
    </row>
    <row r="1095" spans="1:99" ht="18" customHeight="1" x14ac:dyDescent="0.55000000000000004">
      <c r="A1095" s="167"/>
      <c r="B1095" s="219"/>
      <c r="C1095" s="142"/>
      <c r="D1095" s="261"/>
      <c r="E1095" s="135"/>
      <c r="F1095" s="135"/>
      <c r="G1095" s="135"/>
      <c r="H1095" s="123"/>
      <c r="I1095" s="135"/>
      <c r="J1095" s="123"/>
      <c r="K1095" s="41"/>
      <c r="L1095" s="134"/>
      <c r="M1095" s="219"/>
      <c r="N1095" s="123"/>
      <c r="O1095" s="123"/>
      <c r="P1095" s="135"/>
      <c r="Q1095" s="135"/>
      <c r="R1095" s="123"/>
      <c r="S1095" s="123"/>
      <c r="T1095" s="135"/>
      <c r="U1095" s="135"/>
      <c r="V1095" s="123"/>
      <c r="W1095" s="41"/>
      <c r="X1095" s="136"/>
      <c r="Y1095" s="4"/>
      <c r="Z1095" s="74"/>
      <c r="AA1095" s="210"/>
      <c r="AB1095" s="210"/>
      <c r="AC1095" s="211"/>
      <c r="AD1095" s="170"/>
      <c r="AE1095" s="222"/>
      <c r="AF1095" s="143"/>
      <c r="AG1095" s="171"/>
      <c r="AH1095" s="143"/>
      <c r="AI1095" s="171"/>
      <c r="AJ1095" s="172"/>
      <c r="AK1095" s="173"/>
      <c r="AL1095" s="143"/>
      <c r="AM1095" s="222"/>
      <c r="AN1095" s="143"/>
      <c r="AO1095" s="171"/>
      <c r="AP1095" s="174"/>
      <c r="AQ1095" s="173"/>
      <c r="AR1095" s="143"/>
      <c r="AS1095" s="171"/>
      <c r="AT1095" s="143"/>
      <c r="AU1095" s="171"/>
      <c r="AV1095" s="175"/>
      <c r="AW1095" s="217"/>
      <c r="AX1095" s="216"/>
      <c r="AY1095" s="5"/>
      <c r="AZ1095" s="217"/>
      <c r="BA1095" s="217"/>
      <c r="BB1095" s="119"/>
      <c r="BC1095" s="26"/>
      <c r="BD1095" s="217"/>
      <c r="BE1095" s="209"/>
      <c r="BF1095" s="120"/>
      <c r="BG1095" s="120"/>
      <c r="BH1095" s="209"/>
      <c r="BI1095" s="120"/>
      <c r="BJ1095" s="1"/>
      <c r="BN1095" s="1"/>
      <c r="BQ1095" s="167"/>
      <c r="BX1095" s="167"/>
      <c r="CB1095" s="167"/>
      <c r="CF1095" s="216"/>
      <c r="CI1095" s="167"/>
      <c r="CL1095" s="167"/>
      <c r="CN1095" s="1"/>
      <c r="CO1095" s="253"/>
      <c r="CP1095" s="1"/>
      <c r="CQ1095" s="254"/>
      <c r="CR1095" s="167"/>
    </row>
    <row r="1096" spans="1:99" ht="18" customHeight="1" x14ac:dyDescent="0.55000000000000004">
      <c r="A1096" s="167"/>
      <c r="B1096" s="219"/>
      <c r="C1096" s="142"/>
      <c r="D1096" s="261"/>
      <c r="E1096" s="135"/>
      <c r="F1096" s="135"/>
      <c r="G1096" s="135"/>
      <c r="H1096" s="123"/>
      <c r="I1096" s="135"/>
      <c r="J1096" s="123"/>
      <c r="K1096" s="41"/>
      <c r="L1096" s="134"/>
      <c r="M1096" s="219"/>
      <c r="N1096" s="123"/>
      <c r="O1096" s="123"/>
      <c r="P1096" s="135"/>
      <c r="Q1096" s="135"/>
      <c r="R1096" s="123"/>
      <c r="S1096" s="123"/>
      <c r="T1096" s="135"/>
      <c r="U1096" s="135"/>
      <c r="V1096" s="123"/>
      <c r="W1096" s="41"/>
      <c r="X1096" s="136"/>
      <c r="Y1096" s="4"/>
      <c r="Z1096" s="74"/>
      <c r="AA1096" s="210"/>
      <c r="AB1096" s="210"/>
      <c r="AC1096" s="211"/>
      <c r="AD1096" s="170"/>
      <c r="AE1096" s="222"/>
      <c r="AF1096" s="143"/>
      <c r="AG1096" s="171"/>
      <c r="AH1096" s="143"/>
      <c r="AI1096" s="171"/>
      <c r="AJ1096" s="172"/>
      <c r="AK1096" s="173"/>
      <c r="AL1096" s="143"/>
      <c r="AM1096" s="171"/>
      <c r="AN1096" s="143"/>
      <c r="AO1096" s="171"/>
      <c r="AP1096" s="174"/>
      <c r="AQ1096" s="173"/>
      <c r="AR1096" s="143"/>
      <c r="AS1096" s="171"/>
      <c r="AT1096" s="143"/>
      <c r="AU1096" s="171"/>
      <c r="AV1096" s="175"/>
      <c r="AW1096" s="217"/>
      <c r="AX1096" s="216"/>
      <c r="AY1096" s="5"/>
      <c r="AZ1096" s="217"/>
      <c r="BA1096" s="217"/>
      <c r="BB1096" s="119"/>
      <c r="BC1096" s="26"/>
      <c r="BD1096" s="217"/>
      <c r="BE1096" s="209"/>
      <c r="BF1096" s="120"/>
      <c r="BG1096" s="120"/>
      <c r="BH1096" s="209"/>
      <c r="BI1096" s="120"/>
      <c r="BJ1096" s="1"/>
      <c r="BN1096" s="1"/>
      <c r="BQ1096" s="167"/>
      <c r="BX1096" s="167"/>
      <c r="CB1096" s="167"/>
      <c r="CE1096">
        <f>+AV1096</f>
        <v>0</v>
      </c>
      <c r="CF1096" s="216"/>
      <c r="CI1096" s="167"/>
      <c r="CL1096" s="167"/>
      <c r="CN1096" s="1"/>
      <c r="CO1096" s="253"/>
      <c r="CP1096" s="1"/>
      <c r="CQ1096" s="254"/>
      <c r="CR1096" s="167"/>
    </row>
    <row r="1097" spans="1:99" ht="18" customHeight="1" x14ac:dyDescent="0.55000000000000004">
      <c r="A1097" s="167"/>
      <c r="B1097" s="219"/>
      <c r="C1097" s="142"/>
      <c r="D1097" s="142"/>
      <c r="E1097" s="135"/>
      <c r="F1097" s="135"/>
      <c r="G1097" s="135"/>
      <c r="H1097" s="123"/>
      <c r="I1097" s="135"/>
      <c r="J1097" s="123"/>
      <c r="K1097" s="41"/>
      <c r="L1097" s="134"/>
      <c r="M1097" s="135"/>
      <c r="N1097" s="123"/>
      <c r="O1097" s="123"/>
      <c r="P1097" s="135"/>
      <c r="Q1097" s="135"/>
      <c r="R1097" s="123"/>
      <c r="S1097" s="123"/>
      <c r="T1097" s="135"/>
      <c r="U1097" s="135"/>
      <c r="V1097" s="123"/>
      <c r="W1097" s="41"/>
      <c r="X1097" s="136"/>
      <c r="Y1097" s="4"/>
      <c r="Z1097" s="74"/>
      <c r="AA1097" s="210"/>
      <c r="AB1097" s="210"/>
      <c r="AC1097" s="211"/>
      <c r="AD1097" s="170"/>
      <c r="AE1097" s="222"/>
      <c r="AF1097" s="143"/>
      <c r="AG1097" s="171"/>
      <c r="AH1097" s="143"/>
      <c r="AI1097" s="171"/>
      <c r="AJ1097" s="172"/>
      <c r="AK1097" s="173"/>
      <c r="AL1097" s="143"/>
      <c r="AM1097" s="171"/>
      <c r="AN1097" s="143"/>
      <c r="AO1097" s="171"/>
      <c r="AP1097" s="174"/>
      <c r="AQ1097" s="173"/>
      <c r="AR1097" s="143"/>
      <c r="AS1097" s="171"/>
      <c r="AT1097" s="143"/>
      <c r="AU1097" s="171"/>
      <c r="AV1097" s="175"/>
      <c r="AW1097" s="217"/>
      <c r="AX1097" s="216"/>
      <c r="AY1097" s="5"/>
      <c r="AZ1097" s="217"/>
      <c r="BA1097" s="217"/>
      <c r="BB1097" s="119"/>
      <c r="BC1097" s="26"/>
      <c r="BD1097" s="217"/>
      <c r="BE1097" s="209"/>
      <c r="BF1097" s="120"/>
      <c r="BG1097" s="120"/>
      <c r="BH1097" s="209"/>
      <c r="BI1097" s="120"/>
      <c r="BJ1097" s="1"/>
      <c r="BN1097" s="1"/>
      <c r="BQ1097" s="167"/>
      <c r="BX1097" s="167"/>
      <c r="CB1097" s="167"/>
      <c r="CI1097" s="167"/>
      <c r="CL1097" s="167"/>
      <c r="CN1097" s="1"/>
      <c r="CO1097" s="253"/>
      <c r="CP1097" s="1"/>
      <c r="CQ1097" s="254"/>
      <c r="CR1097" s="167"/>
    </row>
    <row r="1098" spans="1:99" ht="7" customHeight="1" thickBot="1" x14ac:dyDescent="0.6">
      <c r="A1098" s="65"/>
      <c r="B1098" s="134"/>
      <c r="C1098" s="142"/>
      <c r="D1098" s="135"/>
      <c r="E1098" s="135"/>
      <c r="F1098" s="135"/>
      <c r="G1098" s="135"/>
      <c r="H1098" s="123"/>
      <c r="I1098" s="135"/>
      <c r="J1098" s="123"/>
      <c r="K1098" s="136"/>
      <c r="L1098" s="134"/>
      <c r="M1098" s="135"/>
      <c r="N1098" s="123"/>
      <c r="O1098" s="123"/>
      <c r="P1098" s="135"/>
      <c r="Q1098" s="135"/>
      <c r="R1098" s="123"/>
      <c r="S1098" s="123"/>
      <c r="T1098" s="135"/>
      <c r="U1098" s="135"/>
      <c r="V1098" s="123"/>
      <c r="W1098" s="41"/>
      <c r="X1098" s="136"/>
      <c r="Z1098" s="65"/>
      <c r="AA1098" s="63"/>
      <c r="AB1098" s="63"/>
      <c r="AC1098" s="63"/>
      <c r="AD1098" s="170"/>
      <c r="AE1098" s="222"/>
      <c r="AF1098" s="143"/>
      <c r="AG1098" s="171"/>
      <c r="AH1098" s="143"/>
      <c r="AI1098" s="171"/>
      <c r="AJ1098" s="172"/>
      <c r="AK1098" s="173"/>
      <c r="AL1098" s="143"/>
      <c r="AM1098" s="171"/>
      <c r="AN1098" s="143"/>
      <c r="AO1098" s="171"/>
      <c r="AP1098" s="174"/>
      <c r="AQ1098" s="173"/>
      <c r="AR1098" s="143"/>
      <c r="AS1098" s="171"/>
      <c r="AT1098" s="143"/>
      <c r="AU1098" s="171"/>
      <c r="AV1098" s="175"/>
    </row>
    <row r="1099" spans="1:99" x14ac:dyDescent="0.55000000000000004">
      <c r="B1099" s="44"/>
      <c r="C1099" s="44"/>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AE1099">
        <f>SUM(AD443:AD448)</f>
        <v>190</v>
      </c>
      <c r="AY1099" s="44" t="s">
        <v>474</v>
      </c>
      <c r="BB1099" s="44" t="s">
        <v>473</v>
      </c>
      <c r="BV1099">
        <f>SUM(BV442:BV1098)</f>
        <v>482084</v>
      </c>
    </row>
    <row r="1100" spans="1:99" x14ac:dyDescent="0.55000000000000004">
      <c r="B1100">
        <f>SUM(B554:B584)</f>
        <v>832</v>
      </c>
      <c r="AA1100" s="263">
        <f>+AA881-AA880</f>
        <v>82409</v>
      </c>
      <c r="AE1100" s="44">
        <f>SUM(AD1084:AD1090)</f>
        <v>10956</v>
      </c>
      <c r="AG1100">
        <f>40317-40254</f>
        <v>63</v>
      </c>
      <c r="AI1100" s="236">
        <f>SUM(AI1084:AI1090)</f>
        <v>226</v>
      </c>
      <c r="AJ1100">
        <f>SUM(AI797:AI1097)</f>
        <v>10583</v>
      </c>
      <c r="AK1100">
        <f>SUM(AK907:AK1096)</f>
        <v>1736</v>
      </c>
      <c r="AR1100" s="44">
        <f>SUM(AQ1084:AQ1090)</f>
        <v>107374</v>
      </c>
      <c r="AT1100" s="44">
        <f>SUM(AU1084:AU1090)</f>
        <v>203</v>
      </c>
      <c r="AU1100">
        <f>SUM(AU889:AU918)</f>
        <v>4396</v>
      </c>
      <c r="AV1100">
        <f>SUM(AU854:AU1097)</f>
        <v>14143</v>
      </c>
      <c r="AY1100" s="44">
        <f>SUM(AY359:AY413)</f>
        <v>69</v>
      </c>
      <c r="BB1100" s="44">
        <f>SUM(BB374:BB413)</f>
        <v>941</v>
      </c>
    </row>
    <row r="1101" spans="1:99" x14ac:dyDescent="0.55000000000000004">
      <c r="L1101">
        <f>SUM(L97:L1100)</f>
        <v>1582561</v>
      </c>
      <c r="P1101">
        <f>SUM(P97:P1100)</f>
        <v>61103</v>
      </c>
      <c r="AD1101">
        <f>SUM(AD188:AD194)</f>
        <v>82</v>
      </c>
      <c r="AG1101">
        <f>840+40254</f>
        <v>41094</v>
      </c>
      <c r="AJ1101">
        <f>SUM(AI797:AI827)</f>
        <v>7081</v>
      </c>
      <c r="AV1101">
        <f>SUM(AU797:AU827)</f>
        <v>0</v>
      </c>
      <c r="AY1101" s="44" t="s">
        <v>685</v>
      </c>
    </row>
    <row r="1102" spans="1:99" ht="15" customHeight="1" x14ac:dyDescent="0.55000000000000004">
      <c r="A1102" s="119"/>
      <c r="D1102">
        <f>SUM(B229:B259)</f>
        <v>435</v>
      </c>
      <c r="Z1102" s="119"/>
      <c r="AA1102" s="119"/>
      <c r="AB1102" s="119"/>
      <c r="AC1102" s="119"/>
      <c r="AJ1102">
        <f>SUM(AI828:AI857)</f>
        <v>1483</v>
      </c>
      <c r="AV1102">
        <f>SUM(AU828:AU857)</f>
        <v>12</v>
      </c>
      <c r="AY1102" s="44">
        <f>SUM(AY581:AY1098)</f>
        <v>26998</v>
      </c>
    </row>
    <row r="1103" spans="1:99" x14ac:dyDescent="0.55000000000000004">
      <c r="AB1103" s="44" t="s">
        <v>827</v>
      </c>
      <c r="AD1103" s="44">
        <f>SUM(AD810:AD816)</f>
        <v>17671</v>
      </c>
      <c r="AH1103" s="4">
        <f>SUM(AD797:AD827)</f>
        <v>206192</v>
      </c>
      <c r="AI1103" s="5" t="s">
        <v>949</v>
      </c>
      <c r="AJ1103" s="4">
        <f>SUM(AI797:AI827)</f>
        <v>7081</v>
      </c>
      <c r="AN1103" s="227">
        <f>SUM(AK797:AK827)</f>
        <v>1</v>
      </c>
      <c r="AO1103" s="231" t="s">
        <v>949</v>
      </c>
      <c r="AP1103" s="227">
        <f>SUM(AO797:AO827)</f>
        <v>0</v>
      </c>
      <c r="AT1103" s="26">
        <f>SUM(AQ797:AQ827)</f>
        <v>2905</v>
      </c>
      <c r="AU1103" s="218" t="s">
        <v>949</v>
      </c>
      <c r="AV1103" s="26">
        <f>SUM(AU797:AU827)</f>
        <v>0</v>
      </c>
    </row>
    <row r="1104" spans="1:99" x14ac:dyDescent="0.55000000000000004">
      <c r="AH1104" s="4">
        <f>SUM(AD828:AD857)</f>
        <v>44357</v>
      </c>
      <c r="AI1104" s="5" t="s">
        <v>948</v>
      </c>
      <c r="AJ1104" s="4">
        <f>SUM(AI828:AI857)</f>
        <v>1483</v>
      </c>
      <c r="AN1104" s="227">
        <f>SUM(AK828:AK857)</f>
        <v>0</v>
      </c>
      <c r="AO1104" s="231" t="s">
        <v>948</v>
      </c>
      <c r="AP1104" s="227">
        <f>SUM(AO828:AO857)</f>
        <v>0</v>
      </c>
      <c r="AT1104" s="26">
        <f>SUM(AQ828:AQ857)</f>
        <v>92489</v>
      </c>
      <c r="AU1104" s="218" t="s">
        <v>948</v>
      </c>
      <c r="AV1104" s="26">
        <f>SUM(AU828:AU857)</f>
        <v>12</v>
      </c>
    </row>
    <row r="1105" spans="34:48" x14ac:dyDescent="0.55000000000000004">
      <c r="AH1105" s="4">
        <f>SUM(AD858:AD888)</f>
        <v>1728</v>
      </c>
      <c r="AI1105" s="5" t="s">
        <v>914</v>
      </c>
      <c r="AJ1105" s="4">
        <f>SUM(AI858:AI888)</f>
        <v>70</v>
      </c>
      <c r="AN1105" s="227">
        <f>SUM(AK858:AK888)</f>
        <v>1</v>
      </c>
      <c r="AO1105" s="231" t="s">
        <v>914</v>
      </c>
      <c r="AP1105" s="227">
        <f>SUM(AO858:AO888)</f>
        <v>0</v>
      </c>
      <c r="AT1105" s="26">
        <f>SUM(AQ858:AQ888)</f>
        <v>1917100</v>
      </c>
      <c r="AU1105" s="218" t="s">
        <v>914</v>
      </c>
      <c r="AV1105" s="26">
        <f>SUM(AU858:AU888)</f>
        <v>1390</v>
      </c>
    </row>
    <row r="1106" spans="34:48" x14ac:dyDescent="0.55000000000000004">
      <c r="AH1106" s="4">
        <f>SUM(AD889:AD918)</f>
        <v>5667</v>
      </c>
      <c r="AI1106" s="5" t="s">
        <v>947</v>
      </c>
      <c r="AJ1106" s="4">
        <f>SUM(AI889:AI918)</f>
        <v>23</v>
      </c>
      <c r="AN1106" s="227">
        <f>SUM(AK889:AK918)</f>
        <v>181</v>
      </c>
      <c r="AO1106" s="231" t="s">
        <v>947</v>
      </c>
      <c r="AP1106" s="227">
        <f>SUM(AO889:AO918)</f>
        <v>0</v>
      </c>
      <c r="AT1106" s="26">
        <f>SUM(AQ889:AQ918)</f>
        <v>1734300</v>
      </c>
      <c r="AU1106" s="218" t="s">
        <v>947</v>
      </c>
      <c r="AV1106" s="26">
        <f>SUM(AU889:AU918)</f>
        <v>4396</v>
      </c>
    </row>
    <row r="1107" spans="34:48" x14ac:dyDescent="0.55000000000000004">
      <c r="AH1107" s="4">
        <f>SUM(AD919:AD949)</f>
        <v>17832</v>
      </c>
      <c r="AI1107" s="5" t="s">
        <v>966</v>
      </c>
      <c r="AJ1107" s="4">
        <f>SUM(AI919:AI949)</f>
        <v>102</v>
      </c>
      <c r="AN1107" s="227">
        <f>SUM(AK919:AK949)</f>
        <v>527</v>
      </c>
      <c r="AO1107" s="231" t="s">
        <v>966</v>
      </c>
      <c r="AP1107" s="227">
        <f>SUM(AO919:AO949)</f>
        <v>6</v>
      </c>
      <c r="AT1107" s="26">
        <f>SUM(AQ919:AQ949)</f>
        <v>820902</v>
      </c>
      <c r="AU1107" s="218" t="s">
        <v>966</v>
      </c>
      <c r="AV1107" s="26">
        <f>SUM(AU919:AU949)</f>
        <v>2276</v>
      </c>
    </row>
    <row r="1108" spans="34:48" x14ac:dyDescent="0.55000000000000004">
      <c r="AH1108" s="4">
        <f>SUM(AD950:AD980)</f>
        <v>29892</v>
      </c>
      <c r="AI1108" s="5" t="s">
        <v>978</v>
      </c>
      <c r="AJ1108" s="4">
        <f>SUM(AI950:AI980)</f>
        <v>187</v>
      </c>
      <c r="AN1108" s="227">
        <f>SUM(AK950:AK980)</f>
        <v>2</v>
      </c>
      <c r="AO1108" s="231" t="s">
        <v>978</v>
      </c>
      <c r="AP1108" s="227">
        <f>SUM(AO950:AO980)</f>
        <v>0</v>
      </c>
      <c r="AT1108" s="26">
        <f>SUM(AQ950:AQ980)</f>
        <v>719844</v>
      </c>
      <c r="AU1108" s="218" t="s">
        <v>978</v>
      </c>
      <c r="AV1108" s="26">
        <f>SUM(AU950:AU980)</f>
        <v>987</v>
      </c>
    </row>
    <row r="1109" spans="34:48" x14ac:dyDescent="0.55000000000000004">
      <c r="AH1109" s="4">
        <f>SUM(AD981:AD1010)</f>
        <v>28866</v>
      </c>
      <c r="AI1109" s="5" t="s">
        <v>979</v>
      </c>
      <c r="AJ1109" s="4">
        <f>SUM(AI981:AI1010)</f>
        <v>471</v>
      </c>
      <c r="AN1109" s="227">
        <f>SUM(AK981:AK1010)</f>
        <v>0</v>
      </c>
      <c r="AO1109" s="231" t="s">
        <v>979</v>
      </c>
      <c r="AP1109" s="227">
        <f>SUM(AO981:AO1010)</f>
        <v>0</v>
      </c>
      <c r="AT1109" s="26">
        <f>SUM(AQ981:AQ1010)</f>
        <v>1153371</v>
      </c>
      <c r="AU1109" s="218" t="s">
        <v>979</v>
      </c>
      <c r="AV1109"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68"/>
  <sheetViews>
    <sheetView zoomScale="115" zoomScaleNormal="115" workbookViewId="0">
      <pane xSplit="3" ySplit="1" topLeftCell="Y846" activePane="bottomRight" state="frozen"/>
      <selection pane="topRight" activeCell="C1" sqref="C1"/>
      <selection pane="bottomLeft" activeCell="A2" sqref="A2"/>
      <selection pane="bottomRight" activeCell="AB858" sqref="AB85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9"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9"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9"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9"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9" s="100" customFormat="1" ht="17.5" customHeight="1" x14ac:dyDescent="0.55000000000000004">
      <c r="B853" s="265">
        <f t="shared" ref="B853" si="299">SUM(D853:AG853)-J853</f>
        <v>66</v>
      </c>
      <c r="C853" s="114">
        <v>44914</v>
      </c>
      <c r="D853" s="100">
        <v>5</v>
      </c>
      <c r="E853" s="100">
        <v>36</v>
      </c>
      <c r="F853" s="100">
        <v>10</v>
      </c>
      <c r="J853" s="265">
        <f t="shared" ref="J853" si="300">SUM(K853:AF853)</f>
        <v>15</v>
      </c>
      <c r="K853" s="100">
        <v>5</v>
      </c>
      <c r="O853" s="100">
        <v>1</v>
      </c>
      <c r="S853" s="100">
        <v>1</v>
      </c>
      <c r="Y853" s="100">
        <v>2</v>
      </c>
      <c r="Z853" s="100">
        <v>3</v>
      </c>
      <c r="AB853" s="100">
        <v>2</v>
      </c>
      <c r="AD853" s="100">
        <v>1</v>
      </c>
      <c r="AG853" s="266"/>
      <c r="AH853" s="114">
        <f t="shared" ref="AH853" si="301">+C853</f>
        <v>44914</v>
      </c>
      <c r="AI853" s="267">
        <f t="shared" ref="AI853" si="302">+AL853-AJ853-AK853</f>
        <v>61</v>
      </c>
      <c r="AJ853" s="267">
        <f t="shared" ref="AJ853" si="303">+H853</f>
        <v>0</v>
      </c>
      <c r="AK853" s="100">
        <f t="shared" ref="AK853" si="304">+D853</f>
        <v>5</v>
      </c>
      <c r="AL853" s="267">
        <f t="shared" ref="AL853" si="305">+B853</f>
        <v>66</v>
      </c>
    </row>
    <row r="854" spans="2:39" s="100" customFormat="1" ht="17.5" customHeight="1" x14ac:dyDescent="0.55000000000000004">
      <c r="B854" s="265">
        <f t="shared" ref="B854" si="306">SUM(D854:AG854)-J854</f>
        <v>52</v>
      </c>
      <c r="C854" s="114">
        <v>44915</v>
      </c>
      <c r="D854" s="100">
        <v>4</v>
      </c>
      <c r="E854" s="100">
        <v>18</v>
      </c>
      <c r="F854" s="100">
        <v>17</v>
      </c>
      <c r="J854" s="265">
        <f t="shared" ref="J854" si="307">SUM(K854:AF854)</f>
        <v>13</v>
      </c>
      <c r="M854" s="100">
        <v>1</v>
      </c>
      <c r="N854" s="100">
        <v>1</v>
      </c>
      <c r="S854" s="100">
        <v>4</v>
      </c>
      <c r="Y854" s="100">
        <v>3</v>
      </c>
      <c r="AB854" s="100">
        <v>4</v>
      </c>
      <c r="AG854" s="266"/>
      <c r="AH854" s="114">
        <f t="shared" ref="AH854" si="308">+C854</f>
        <v>44915</v>
      </c>
      <c r="AI854" s="267">
        <f t="shared" ref="AI854" si="309">+AL854-AJ854-AK854</f>
        <v>48</v>
      </c>
      <c r="AJ854" s="267">
        <f t="shared" ref="AJ854" si="310">+H854</f>
        <v>0</v>
      </c>
      <c r="AK854" s="100">
        <f t="shared" ref="AK854" si="311">+D854</f>
        <v>4</v>
      </c>
      <c r="AL854" s="267">
        <f t="shared" ref="AL854" si="312">+B854</f>
        <v>52</v>
      </c>
    </row>
    <row r="855" spans="2:39" s="100" customFormat="1" ht="17.5" customHeight="1" x14ac:dyDescent="0.55000000000000004">
      <c r="B855" s="265">
        <f t="shared" ref="B855" si="313">SUM(D855:AG855)-J855</f>
        <v>64</v>
      </c>
      <c r="C855" s="114">
        <v>44916</v>
      </c>
      <c r="D855" s="100">
        <v>2</v>
      </c>
      <c r="E855" s="100">
        <v>47</v>
      </c>
      <c r="F855" s="100">
        <v>7</v>
      </c>
      <c r="J855" s="265">
        <f t="shared" ref="J855" si="314">SUM(K855:AF855)</f>
        <v>8</v>
      </c>
      <c r="S855" s="100">
        <v>1</v>
      </c>
      <c r="Y855" s="100">
        <v>2</v>
      </c>
      <c r="AB855" s="100">
        <v>5</v>
      </c>
      <c r="AG855" s="266"/>
      <c r="AH855" s="114">
        <f t="shared" ref="AH855" si="315">+C855</f>
        <v>44916</v>
      </c>
      <c r="AI855" s="267">
        <f t="shared" ref="AI855" si="316">+AL855-AJ855-AK855</f>
        <v>62</v>
      </c>
      <c r="AJ855" s="267">
        <f t="shared" ref="AJ855" si="317">+H855</f>
        <v>0</v>
      </c>
      <c r="AK855" s="100">
        <f t="shared" ref="AK855" si="318">+D855</f>
        <v>2</v>
      </c>
      <c r="AL855" s="267">
        <f t="shared" ref="AL855" si="319">+B855</f>
        <v>64</v>
      </c>
    </row>
    <row r="856" spans="2:39" s="100" customFormat="1" ht="17.5" customHeight="1" x14ac:dyDescent="0.55000000000000004">
      <c r="B856" s="265">
        <f t="shared" ref="B856" si="320">SUM(D856:AG856)-J856</f>
        <v>65</v>
      </c>
      <c r="C856" s="114">
        <v>44917</v>
      </c>
      <c r="D856" s="100">
        <v>8</v>
      </c>
      <c r="E856" s="100">
        <v>41</v>
      </c>
      <c r="F856" s="100">
        <v>1</v>
      </c>
      <c r="H856" s="100">
        <v>1</v>
      </c>
      <c r="J856" s="265">
        <f t="shared" ref="J856" si="321">SUM(K856:AF856)</f>
        <v>14</v>
      </c>
      <c r="K856" s="100">
        <v>3</v>
      </c>
      <c r="N856" s="100">
        <v>2</v>
      </c>
      <c r="S856" s="100">
        <v>2</v>
      </c>
      <c r="Y856" s="100">
        <v>2</v>
      </c>
      <c r="Z856" s="100">
        <v>3</v>
      </c>
      <c r="AB856" s="100">
        <v>1</v>
      </c>
      <c r="AD856" s="100">
        <v>1</v>
      </c>
      <c r="AG856" s="266"/>
      <c r="AH856" s="114">
        <f t="shared" ref="AH856" si="322">+C856</f>
        <v>44917</v>
      </c>
      <c r="AI856" s="267">
        <f t="shared" ref="AI856" si="323">+AL856-AJ856-AK856</f>
        <v>56</v>
      </c>
      <c r="AJ856" s="267">
        <f t="shared" ref="AJ856" si="324">+H856</f>
        <v>1</v>
      </c>
      <c r="AK856" s="100">
        <f t="shared" ref="AK856" si="325">+D856</f>
        <v>8</v>
      </c>
      <c r="AL856" s="267">
        <f t="shared" ref="AL856" si="326">+B856</f>
        <v>65</v>
      </c>
    </row>
    <row r="857" spans="2:39" s="100" customFormat="1" ht="17.5" customHeight="1" x14ac:dyDescent="0.55000000000000004">
      <c r="B857" s="265"/>
      <c r="C857" s="114"/>
      <c r="J857" s="265"/>
      <c r="AG857" s="266"/>
      <c r="AH857" s="114"/>
      <c r="AI857" s="267"/>
      <c r="AJ857" s="267"/>
      <c r="AL857" s="267"/>
    </row>
    <row r="858" spans="2:39" s="100" customFormat="1" ht="17.5" customHeight="1" x14ac:dyDescent="0.55000000000000004">
      <c r="B858" s="265"/>
      <c r="C858" s="114"/>
      <c r="J858" s="265"/>
      <c r="AG858" s="266"/>
      <c r="AH858" s="114"/>
      <c r="AI858" s="267"/>
      <c r="AJ858" s="267"/>
      <c r="AL858" s="267"/>
    </row>
    <row r="859" spans="2:39" ht="17.5" customHeight="1" x14ac:dyDescent="0.55000000000000004">
      <c r="B859" s="242"/>
      <c r="C859" s="1"/>
      <c r="E859" s="258"/>
      <c r="J859" s="242"/>
      <c r="AH859" s="1"/>
      <c r="AI859" s="243"/>
      <c r="AJ859" s="243"/>
    </row>
    <row r="860" spans="2:39" x14ac:dyDescent="0.55000000000000004">
      <c r="B860" s="219"/>
      <c r="C860" s="1"/>
      <c r="AH860" s="249">
        <v>1</v>
      </c>
    </row>
    <row r="861" spans="2:39" s="241" customFormat="1" ht="5" customHeight="1" x14ac:dyDescent="0.55000000000000004">
      <c r="B861" s="240"/>
      <c r="C861" s="239"/>
      <c r="AG861" s="4"/>
    </row>
    <row r="862" spans="2:39" ht="5.5" customHeight="1" x14ac:dyDescent="0.55000000000000004">
      <c r="B862" s="4"/>
      <c r="C862" s="1"/>
    </row>
    <row r="863" spans="2:39" x14ac:dyDescent="0.55000000000000004">
      <c r="B863">
        <f>SUM(B2:B862)</f>
        <v>26544</v>
      </c>
      <c r="C863" s="1" t="s">
        <v>348</v>
      </c>
      <c r="D863" s="26">
        <f t="shared" ref="D863:J863" si="327">SUM(D2:D862)</f>
        <v>5301</v>
      </c>
      <c r="E863" s="26">
        <f t="shared" si="327"/>
        <v>6485</v>
      </c>
      <c r="F863" s="26">
        <f t="shared" si="327"/>
        <v>1984</v>
      </c>
      <c r="G863">
        <f t="shared" si="327"/>
        <v>1030</v>
      </c>
      <c r="H863">
        <f t="shared" si="327"/>
        <v>1779</v>
      </c>
      <c r="I863" s="26">
        <f t="shared" si="327"/>
        <v>3014</v>
      </c>
      <c r="J863" s="26">
        <f t="shared" si="327"/>
        <v>6951</v>
      </c>
      <c r="K863">
        <f t="shared" ref="K863:AF863" si="328">SUM(K2:K862)</f>
        <v>1429</v>
      </c>
      <c r="L863">
        <f t="shared" si="328"/>
        <v>16</v>
      </c>
      <c r="M863">
        <f t="shared" si="328"/>
        <v>238</v>
      </c>
      <c r="N863">
        <f t="shared" si="328"/>
        <v>123</v>
      </c>
      <c r="O863" s="26">
        <f t="shared" si="328"/>
        <v>544</v>
      </c>
      <c r="P863">
        <f t="shared" si="328"/>
        <v>22</v>
      </c>
      <c r="Q863">
        <f t="shared" si="328"/>
        <v>26</v>
      </c>
      <c r="R863">
        <f t="shared" si="328"/>
        <v>224</v>
      </c>
      <c r="S863">
        <f t="shared" si="328"/>
        <v>178</v>
      </c>
      <c r="T863">
        <f t="shared" si="328"/>
        <v>198</v>
      </c>
      <c r="U863">
        <f t="shared" si="328"/>
        <v>167</v>
      </c>
      <c r="V863">
        <f t="shared" si="328"/>
        <v>524</v>
      </c>
      <c r="W863">
        <f t="shared" si="328"/>
        <v>45</v>
      </c>
      <c r="X863">
        <f t="shared" si="328"/>
        <v>76</v>
      </c>
      <c r="Y863">
        <f t="shared" si="328"/>
        <v>362</v>
      </c>
      <c r="Z863">
        <f t="shared" si="328"/>
        <v>428</v>
      </c>
      <c r="AA863">
        <f t="shared" si="328"/>
        <v>1</v>
      </c>
      <c r="AB863">
        <f t="shared" si="328"/>
        <v>657</v>
      </c>
      <c r="AC863">
        <f t="shared" si="328"/>
        <v>76</v>
      </c>
      <c r="AD863">
        <f t="shared" si="328"/>
        <v>922</v>
      </c>
      <c r="AF863">
        <f t="shared" si="328"/>
        <v>687</v>
      </c>
      <c r="AM863" s="243"/>
    </row>
    <row r="864" spans="2:39" x14ac:dyDescent="0.55000000000000004">
      <c r="C864" s="1"/>
    </row>
    <row r="865" spans="2:11" ht="5" customHeight="1" x14ac:dyDescent="0.55000000000000004">
      <c r="C865" s="1"/>
    </row>
    <row r="868" spans="2:11" x14ac:dyDescent="0.55000000000000004">
      <c r="B868" s="219"/>
      <c r="K86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99" zoomScale="55" zoomScaleNormal="55" workbookViewId="0">
      <selection activeCell="U73" sqref="U7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5"/>
  <sheetViews>
    <sheetView topLeftCell="A2" workbookViewId="0">
      <pane xSplit="2" ySplit="2" topLeftCell="C890" activePane="bottomRight" state="frozen"/>
      <selection activeCell="O24" sqref="O24"/>
      <selection pane="topRight" activeCell="O24" sqref="O24"/>
      <selection pane="bottomLeft" activeCell="O24" sqref="O24"/>
      <selection pane="bottomRight" activeCell="G899" sqref="G8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98" si="345">+A804+1</f>
        <v>807</v>
      </c>
      <c r="B805" s="228"/>
      <c r="C805" s="44"/>
      <c r="D805" t="s">
        <v>333</v>
      </c>
      <c r="E805">
        <v>24</v>
      </c>
      <c r="F805">
        <f t="shared" ref="F805:F898"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ref="I890" si="601">+I888+H890</f>
        <v>1892</v>
      </c>
      <c r="J890" s="119"/>
      <c r="K890" s="232">
        <f t="shared" ref="K890" si="602">+K888+J890</f>
        <v>977</v>
      </c>
      <c r="L890" s="232">
        <f t="shared" ref="L890" si="603">+L888+J890</f>
        <v>78</v>
      </c>
      <c r="M890" s="4"/>
      <c r="N890" s="232">
        <f t="shared" ref="N890" si="604">+N888+M890</f>
        <v>3</v>
      </c>
      <c r="O890" s="273"/>
      <c r="P890" s="119"/>
      <c r="Q890" s="5"/>
      <c r="R890" s="248">
        <f t="shared" ref="R890" si="605">+R888+Q890</f>
        <v>352</v>
      </c>
      <c r="S890" s="218">
        <f t="shared" ref="S890" si="606">+S888+Q890</f>
        <v>591</v>
      </c>
      <c r="T890" s="233">
        <f t="shared" ref="T890" si="607">+T888+O890-P890-Q890</f>
        <v>18823</v>
      </c>
      <c r="U890" s="250">
        <f t="shared" ref="U890" si="608">+G890</f>
        <v>44910</v>
      </c>
      <c r="V890" s="4">
        <f t="shared" ref="V890" si="609">+H890</f>
        <v>0</v>
      </c>
      <c r="W890" s="26">
        <f t="shared" ref="W890" si="610">+I890</f>
        <v>1892</v>
      </c>
      <c r="X890" s="233">
        <f t="shared" ref="X890" si="611">+X888+V890-J890</f>
        <v>911</v>
      </c>
      <c r="Y890" s="4">
        <f t="shared" ref="Y890" si="612">+O890</f>
        <v>0</v>
      </c>
      <c r="Z890" s="230">
        <f t="shared" ref="Z890" si="61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ref="I891" si="614">+I889+H891</f>
        <v>1858</v>
      </c>
      <c r="J891" s="119"/>
      <c r="K891" s="232">
        <f t="shared" ref="K891" si="615">+K889+J891</f>
        <v>977</v>
      </c>
      <c r="L891" s="232">
        <f t="shared" ref="L891" si="616">+L889+J891</f>
        <v>78</v>
      </c>
      <c r="M891" s="4"/>
      <c r="N891" s="232">
        <f t="shared" ref="N891" si="617">+N889+M891</f>
        <v>3</v>
      </c>
      <c r="O891" s="273"/>
      <c r="P891" s="119"/>
      <c r="Q891" s="5"/>
      <c r="R891" s="248">
        <f t="shared" ref="R891" si="618">+R889+Q891</f>
        <v>352</v>
      </c>
      <c r="S891" s="218">
        <f t="shared" ref="S891" si="619">+S889+Q891</f>
        <v>591</v>
      </c>
      <c r="T891" s="233">
        <f t="shared" ref="T891" si="620">+T889+O891-P891-Q891</f>
        <v>18971</v>
      </c>
      <c r="U891" s="250">
        <f t="shared" ref="U891" si="621">+G891</f>
        <v>44910</v>
      </c>
      <c r="V891" s="4">
        <f t="shared" ref="V891" si="622">+H891</f>
        <v>0</v>
      </c>
      <c r="W891" s="26">
        <f t="shared" ref="W891" si="623">+I891</f>
        <v>1858</v>
      </c>
      <c r="X891" s="233">
        <f t="shared" ref="X891" si="624">+X889+V891-J891</f>
        <v>877</v>
      </c>
      <c r="Y891" s="4">
        <f t="shared" ref="Y891" si="625">+O891</f>
        <v>0</v>
      </c>
      <c r="Z891" s="230">
        <f t="shared" ref="Z891" si="626">+Z889+Y891-P891-Q891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ref="I892" si="627">+I890+H892</f>
        <v>1892</v>
      </c>
      <c r="J892" s="119"/>
      <c r="K892" s="232">
        <f t="shared" ref="K892" si="628">+K890+J892</f>
        <v>977</v>
      </c>
      <c r="L892" s="232">
        <f t="shared" ref="L892" si="629">+L890+J892</f>
        <v>78</v>
      </c>
      <c r="M892" s="4"/>
      <c r="N892" s="232">
        <f t="shared" ref="N892" si="630">+N890+M892</f>
        <v>3</v>
      </c>
      <c r="O892" s="273"/>
      <c r="P892" s="119"/>
      <c r="Q892" s="5"/>
      <c r="R892" s="248">
        <f t="shared" ref="R892" si="631">+R890+Q892</f>
        <v>352</v>
      </c>
      <c r="S892" s="218">
        <f t="shared" ref="S892" si="632">+S890+Q892</f>
        <v>591</v>
      </c>
      <c r="T892" s="233">
        <f t="shared" ref="T892" si="633">+T890+O892-P892-Q892</f>
        <v>18823</v>
      </c>
      <c r="U892" s="250">
        <f t="shared" ref="U892" si="634">+G892</f>
        <v>44911</v>
      </c>
      <c r="V892" s="4">
        <f t="shared" ref="V892" si="635">+H892</f>
        <v>0</v>
      </c>
      <c r="W892" s="26">
        <f t="shared" ref="W892" si="636">+I892</f>
        <v>1892</v>
      </c>
      <c r="X892" s="233">
        <f t="shared" ref="X892" si="637">+X890+V892-J892</f>
        <v>911</v>
      </c>
      <c r="Y892" s="4">
        <f t="shared" ref="Y892" si="638">+O892</f>
        <v>0</v>
      </c>
      <c r="Z892" s="230">
        <f t="shared" ref="Z892" si="639">+Z890+Y892-P892-Q892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ref="I893" si="640">+I891+H893</f>
        <v>1858</v>
      </c>
      <c r="J893" s="119"/>
      <c r="K893" s="232">
        <f t="shared" ref="K893" si="641">+K891+J893</f>
        <v>977</v>
      </c>
      <c r="L893" s="232">
        <f t="shared" ref="L893" si="642">+L891+J893</f>
        <v>78</v>
      </c>
      <c r="M893" s="4"/>
      <c r="N893" s="232">
        <f t="shared" ref="N893" si="643">+N891+M893</f>
        <v>3</v>
      </c>
      <c r="O893" s="273"/>
      <c r="P893" s="119"/>
      <c r="Q893" s="5"/>
      <c r="R893" s="248">
        <f t="shared" ref="R893" si="644">+R891+Q893</f>
        <v>352</v>
      </c>
      <c r="S893" s="218">
        <f t="shared" ref="S893" si="645">+S891+Q893</f>
        <v>591</v>
      </c>
      <c r="T893" s="233">
        <f t="shared" ref="T893" si="646">+T891+O893-P893-Q893</f>
        <v>18971</v>
      </c>
      <c r="U893" s="250">
        <f t="shared" ref="U893" si="647">+G893</f>
        <v>44912</v>
      </c>
      <c r="V893" s="4">
        <f t="shared" ref="V893" si="648">+H893</f>
        <v>0</v>
      </c>
      <c r="W893" s="26">
        <f t="shared" ref="W893" si="649">+I893</f>
        <v>1858</v>
      </c>
      <c r="X893" s="233">
        <f t="shared" ref="X893" si="650">+X891+V893-J893</f>
        <v>877</v>
      </c>
      <c r="Y893" s="4">
        <f t="shared" ref="Y893" si="651">+O893</f>
        <v>0</v>
      </c>
      <c r="Z893" s="230">
        <f t="shared" ref="Z893" si="652">+Z891+Y893-P893-Q893</f>
        <v>18971</v>
      </c>
    </row>
    <row r="894" spans="1:26" ht="26.5" customHeight="1" x14ac:dyDescent="0.55000000000000004">
      <c r="A894">
        <f t="shared" si="345"/>
        <v>896</v>
      </c>
      <c r="B894" s="228"/>
      <c r="C894" s="44"/>
      <c r="D894" t="s">
        <v>448</v>
      </c>
      <c r="E894">
        <v>24</v>
      </c>
      <c r="F894">
        <f t="shared" si="346"/>
        <v>761</v>
      </c>
      <c r="G894" s="1">
        <v>44913</v>
      </c>
      <c r="H894" s="272">
        <v>0</v>
      </c>
      <c r="I894" s="227">
        <f t="shared" ref="I894" si="653">+I892+H894</f>
        <v>1892</v>
      </c>
      <c r="J894" s="119"/>
      <c r="K894" s="232">
        <f t="shared" ref="K894" si="654">+K892+J894</f>
        <v>977</v>
      </c>
      <c r="L894" s="232">
        <f t="shared" ref="L894" si="655">+L892+J894</f>
        <v>78</v>
      </c>
      <c r="M894" s="4"/>
      <c r="N894" s="232">
        <f t="shared" ref="N894" si="656">+N892+M894</f>
        <v>3</v>
      </c>
      <c r="O894" s="273"/>
      <c r="P894" s="119"/>
      <c r="Q894" s="5"/>
      <c r="R894" s="248">
        <f t="shared" ref="R894" si="657">+R892+Q894</f>
        <v>352</v>
      </c>
      <c r="S894" s="218">
        <f t="shared" ref="S894" si="658">+S892+Q894</f>
        <v>591</v>
      </c>
      <c r="T894" s="233">
        <f t="shared" ref="T894" si="659">+T892+O894-P894-Q894</f>
        <v>18823</v>
      </c>
      <c r="U894" s="250">
        <f t="shared" ref="U894" si="660">+G894</f>
        <v>44913</v>
      </c>
      <c r="V894" s="4">
        <f t="shared" ref="V894" si="661">+H894</f>
        <v>0</v>
      </c>
      <c r="W894" s="26">
        <f t="shared" ref="W894" si="662">+I894</f>
        <v>1892</v>
      </c>
      <c r="X894" s="233">
        <f t="shared" ref="X894" si="663">+X892+V894-J894</f>
        <v>911</v>
      </c>
      <c r="Y894" s="4">
        <f t="shared" ref="Y894" si="664">+O894</f>
        <v>0</v>
      </c>
      <c r="Z894" s="230">
        <f t="shared" ref="Z894" si="665">+Z892+Y894-P894-Q894</f>
        <v>18823</v>
      </c>
    </row>
    <row r="895" spans="1:26" ht="26.5" customHeight="1" x14ac:dyDescent="0.55000000000000004">
      <c r="A895">
        <f t="shared" si="345"/>
        <v>897</v>
      </c>
      <c r="B895" s="228"/>
      <c r="C895" s="44"/>
      <c r="D895" t="s">
        <v>449</v>
      </c>
      <c r="E895">
        <v>24</v>
      </c>
      <c r="F895">
        <f t="shared" si="346"/>
        <v>761</v>
      </c>
      <c r="G895" s="1">
        <v>44914</v>
      </c>
      <c r="H895" s="272">
        <v>0</v>
      </c>
      <c r="I895" s="227">
        <f t="shared" ref="I895" si="666">+I893+H895</f>
        <v>1858</v>
      </c>
      <c r="J895" s="119"/>
      <c r="K895" s="232">
        <f t="shared" ref="K895" si="667">+K893+J895</f>
        <v>977</v>
      </c>
      <c r="L895" s="232">
        <f t="shared" ref="L895" si="668">+L893+J895</f>
        <v>78</v>
      </c>
      <c r="M895" s="4"/>
      <c r="N895" s="232">
        <f t="shared" ref="N895" si="669">+N893+M895</f>
        <v>3</v>
      </c>
      <c r="O895" s="273"/>
      <c r="P895" s="119"/>
      <c r="Q895" s="5"/>
      <c r="R895" s="248">
        <f t="shared" ref="R895" si="670">+R893+Q895</f>
        <v>352</v>
      </c>
      <c r="S895" s="218">
        <f t="shared" ref="S895" si="671">+S893+Q895</f>
        <v>591</v>
      </c>
      <c r="T895" s="233">
        <f t="shared" ref="T895" si="672">+T893+O895-P895-Q895</f>
        <v>18971</v>
      </c>
      <c r="U895" s="250">
        <f t="shared" ref="U895" si="673">+G895</f>
        <v>44914</v>
      </c>
      <c r="V895" s="4">
        <f t="shared" ref="V895" si="674">+H895</f>
        <v>0</v>
      </c>
      <c r="W895" s="26">
        <f t="shared" ref="W895" si="675">+I895</f>
        <v>1858</v>
      </c>
      <c r="X895" s="233">
        <f t="shared" ref="X895" si="676">+X893+V895-J895</f>
        <v>877</v>
      </c>
      <c r="Y895" s="4">
        <f t="shared" ref="Y895" si="677">+O895</f>
        <v>0</v>
      </c>
      <c r="Z895" s="230">
        <f t="shared" ref="Z895" si="678">+Z893+Y895-P895-Q895</f>
        <v>18971</v>
      </c>
    </row>
    <row r="896" spans="1:26" ht="26.5" customHeight="1" x14ac:dyDescent="0.55000000000000004">
      <c r="A896">
        <f t="shared" si="345"/>
        <v>898</v>
      </c>
      <c r="B896" s="228"/>
      <c r="C896" s="44"/>
      <c r="D896" t="s">
        <v>450</v>
      </c>
      <c r="E896">
        <v>24</v>
      </c>
      <c r="F896">
        <f t="shared" si="346"/>
        <v>762</v>
      </c>
      <c r="G896" s="1">
        <v>44915</v>
      </c>
      <c r="H896" s="272">
        <v>0</v>
      </c>
      <c r="I896" s="227">
        <f t="shared" ref="I896" si="679">+I894+H896</f>
        <v>1892</v>
      </c>
      <c r="J896" s="119"/>
      <c r="K896" s="232">
        <f t="shared" ref="K896" si="680">+K894+J896</f>
        <v>977</v>
      </c>
      <c r="L896" s="232">
        <f t="shared" ref="L896" si="681">+L894+J896</f>
        <v>78</v>
      </c>
      <c r="M896" s="4"/>
      <c r="N896" s="232">
        <f t="shared" ref="N896" si="682">+N894+M896</f>
        <v>3</v>
      </c>
      <c r="O896" s="273"/>
      <c r="P896" s="119"/>
      <c r="Q896" s="5"/>
      <c r="R896" s="248">
        <f t="shared" ref="R896" si="683">+R894+Q896</f>
        <v>352</v>
      </c>
      <c r="S896" s="218">
        <f t="shared" ref="S896" si="684">+S894+Q896</f>
        <v>591</v>
      </c>
      <c r="T896" s="233">
        <f t="shared" ref="T896" si="685">+T894+O896-P896-Q896</f>
        <v>18823</v>
      </c>
      <c r="U896" s="250">
        <f t="shared" ref="U896" si="686">+G896</f>
        <v>44915</v>
      </c>
      <c r="V896" s="4">
        <f t="shared" ref="V896" si="687">+H896</f>
        <v>0</v>
      </c>
      <c r="W896" s="26">
        <f t="shared" ref="W896" si="688">+I896</f>
        <v>1892</v>
      </c>
      <c r="X896" s="233">
        <f t="shared" ref="X896" si="689">+X894+V896-J896</f>
        <v>911</v>
      </c>
      <c r="Y896" s="4">
        <f t="shared" ref="Y896" si="690">+O896</f>
        <v>0</v>
      </c>
      <c r="Z896" s="230">
        <f t="shared" ref="Z896" si="691">+Z894+Y896-P896-Q896</f>
        <v>18823</v>
      </c>
    </row>
    <row r="897" spans="1:26" ht="26.5" customHeight="1" x14ac:dyDescent="0.55000000000000004">
      <c r="A897">
        <f t="shared" si="345"/>
        <v>899</v>
      </c>
      <c r="B897" s="228"/>
      <c r="C897" s="44"/>
      <c r="D897" t="s">
        <v>451</v>
      </c>
      <c r="E897">
        <v>24</v>
      </c>
      <c r="F897">
        <f t="shared" si="346"/>
        <v>762</v>
      </c>
      <c r="G897" s="1">
        <v>44916</v>
      </c>
      <c r="H897" s="272">
        <v>0</v>
      </c>
      <c r="I897" s="227">
        <f t="shared" ref="I897" si="692">+I895+H897</f>
        <v>1858</v>
      </c>
      <c r="J897" s="119"/>
      <c r="K897" s="232">
        <f t="shared" ref="K897" si="693">+K895+J897</f>
        <v>977</v>
      </c>
      <c r="L897" s="232">
        <f t="shared" ref="L897" si="694">+L895+J897</f>
        <v>78</v>
      </c>
      <c r="M897" s="4"/>
      <c r="N897" s="232">
        <f t="shared" ref="N897" si="695">+N895+M897</f>
        <v>3</v>
      </c>
      <c r="O897" s="273"/>
      <c r="P897" s="119"/>
      <c r="Q897" s="5"/>
      <c r="R897" s="248">
        <f t="shared" ref="R897" si="696">+R895+Q897</f>
        <v>352</v>
      </c>
      <c r="S897" s="218">
        <f t="shared" ref="S897" si="697">+S895+Q897</f>
        <v>591</v>
      </c>
      <c r="T897" s="233">
        <f t="shared" ref="T897" si="698">+T895+O897-P897-Q897</f>
        <v>18971</v>
      </c>
      <c r="U897" s="250">
        <f t="shared" ref="U897" si="699">+G897</f>
        <v>44916</v>
      </c>
      <c r="V897" s="4">
        <f t="shared" ref="V897" si="700">+H897</f>
        <v>0</v>
      </c>
      <c r="W897" s="26">
        <f t="shared" ref="W897" si="701">+I897</f>
        <v>1858</v>
      </c>
      <c r="X897" s="233">
        <f t="shared" ref="X897" si="702">+X895+V897-J897</f>
        <v>877</v>
      </c>
      <c r="Y897" s="4">
        <f t="shared" ref="Y897" si="703">+O897</f>
        <v>0</v>
      </c>
      <c r="Z897" s="230">
        <f t="shared" ref="Z897" si="704">+Z895+Y897-P897-Q897</f>
        <v>18971</v>
      </c>
    </row>
    <row r="898" spans="1:26" ht="26.5" customHeight="1" x14ac:dyDescent="0.55000000000000004">
      <c r="A898">
        <f t="shared" si="345"/>
        <v>900</v>
      </c>
      <c r="B898" s="228"/>
      <c r="C898" s="44"/>
      <c r="D898" t="s">
        <v>452</v>
      </c>
      <c r="E898">
        <v>24</v>
      </c>
      <c r="F898">
        <f t="shared" si="346"/>
        <v>763</v>
      </c>
      <c r="G898" s="1">
        <v>44917</v>
      </c>
      <c r="H898" s="272">
        <v>0</v>
      </c>
      <c r="I898" s="227">
        <f t="shared" ref="I898" si="705">+I896+H898</f>
        <v>1892</v>
      </c>
      <c r="J898" s="119"/>
      <c r="K898" s="232">
        <f t="shared" ref="K898" si="706">+K896+J898</f>
        <v>977</v>
      </c>
      <c r="L898" s="232">
        <f t="shared" ref="L898" si="707">+L896+J898</f>
        <v>78</v>
      </c>
      <c r="M898" s="4"/>
      <c r="N898" s="232">
        <f t="shared" ref="N898" si="708">+N896+M898</f>
        <v>3</v>
      </c>
      <c r="O898" s="273"/>
      <c r="P898" s="119"/>
      <c r="Q898" s="5"/>
      <c r="R898" s="248">
        <f t="shared" ref="R898" si="709">+R896+Q898</f>
        <v>352</v>
      </c>
      <c r="S898" s="218">
        <f t="shared" ref="S898" si="710">+S896+Q898</f>
        <v>591</v>
      </c>
      <c r="T898" s="233">
        <f t="shared" ref="T898" si="711">+T896+O898-P898-Q898</f>
        <v>18823</v>
      </c>
      <c r="U898" s="250">
        <f t="shared" ref="U898" si="712">+G898</f>
        <v>44917</v>
      </c>
      <c r="V898" s="4">
        <f t="shared" ref="V898" si="713">+H898</f>
        <v>0</v>
      </c>
      <c r="W898" s="26">
        <f t="shared" ref="W898" si="714">+I898</f>
        <v>1892</v>
      </c>
      <c r="X898" s="233">
        <f t="shared" ref="X898" si="715">+X896+V898-J898</f>
        <v>911</v>
      </c>
      <c r="Y898" s="4">
        <f t="shared" ref="Y898" si="716">+O898</f>
        <v>0</v>
      </c>
      <c r="Z898" s="230">
        <f t="shared" ref="Z898" si="717">+Z896+Y898-P898-Q898</f>
        <v>18823</v>
      </c>
    </row>
    <row r="899" spans="1:26" ht="26" customHeight="1" x14ac:dyDescent="0.55000000000000004">
      <c r="B899" s="228"/>
      <c r="C899" s="44"/>
      <c r="G899" s="1"/>
      <c r="H899" s="272"/>
      <c r="I899" s="227"/>
      <c r="J899" s="119"/>
      <c r="K899" s="232"/>
      <c r="L899" s="232"/>
      <c r="M899" s="4"/>
      <c r="N899" s="232"/>
      <c r="O899" s="273"/>
      <c r="P899" s="119"/>
      <c r="Q899" s="5"/>
      <c r="R899" s="248"/>
      <c r="S899" s="218"/>
      <c r="T899" s="233"/>
      <c r="U899" s="250"/>
      <c r="V899" s="4"/>
      <c r="W899" s="26"/>
      <c r="X899" s="233"/>
      <c r="Y899" s="4"/>
      <c r="Z899" s="230"/>
    </row>
    <row r="900" spans="1:26" ht="26" customHeight="1" x14ac:dyDescent="0.55000000000000004">
      <c r="B900" s="228"/>
      <c r="C900" s="44"/>
      <c r="G900" s="1"/>
      <c r="H900" s="272"/>
      <c r="I900" s="227"/>
      <c r="J900" s="119"/>
      <c r="K900" s="232"/>
      <c r="L900" s="232"/>
      <c r="M900" s="4"/>
      <c r="N900" s="232"/>
      <c r="O900" s="273"/>
      <c r="P900" s="119"/>
      <c r="Q900" s="5"/>
      <c r="R900" s="248"/>
      <c r="S900" s="218"/>
      <c r="T900" s="233"/>
      <c r="U900" s="250"/>
      <c r="V900" s="4"/>
      <c r="W900" s="26"/>
      <c r="X900" s="233"/>
      <c r="Y900" s="4"/>
      <c r="Z900" s="230"/>
    </row>
    <row r="901" spans="1:26" ht="26" customHeight="1" x14ac:dyDescent="0.55000000000000004">
      <c r="B901" s="228"/>
      <c r="C901" s="44"/>
      <c r="G901" s="1"/>
      <c r="H901" s="272"/>
      <c r="I901" s="227"/>
      <c r="J901" s="119"/>
      <c r="K901" s="232"/>
      <c r="L901" s="232"/>
      <c r="M901" s="4"/>
      <c r="N901" s="232"/>
      <c r="O901" s="273"/>
      <c r="P901" s="119"/>
      <c r="Q901" s="5"/>
      <c r="R901" s="248"/>
      <c r="S901" s="218"/>
      <c r="T901" s="233"/>
      <c r="U901" s="250"/>
      <c r="V901" s="4"/>
      <c r="W901" s="26"/>
      <c r="X901" s="233"/>
      <c r="Y901" s="4"/>
      <c r="Z901" s="230"/>
    </row>
    <row r="902" spans="1:26" ht="24" customHeight="1" x14ac:dyDescent="0.55000000000000004">
      <c r="B902" s="228"/>
      <c r="C902" s="44"/>
      <c r="G902" s="1"/>
      <c r="H902" s="119"/>
      <c r="I902" s="227"/>
      <c r="J902" s="119"/>
      <c r="K902" s="232"/>
      <c r="L902" s="271"/>
      <c r="M902" s="4"/>
      <c r="N902" s="232"/>
      <c r="O902" s="119"/>
      <c r="P902" s="119"/>
      <c r="Q902" s="5"/>
      <c r="R902" s="248"/>
      <c r="S902" s="218"/>
      <c r="T902" s="233"/>
      <c r="U902" s="250"/>
      <c r="V902" s="4"/>
      <c r="W902" s="26"/>
      <c r="X902" s="233"/>
      <c r="Y902" s="4"/>
      <c r="Z902" s="230"/>
    </row>
    <row r="903" spans="1:26" ht="24" customHeight="1" x14ac:dyDescent="0.55000000000000004">
      <c r="B903" s="228"/>
      <c r="C903" s="44"/>
      <c r="G903" s="1"/>
      <c r="H903" s="119"/>
      <c r="I903" s="227"/>
      <c r="J903" s="119"/>
      <c r="K903" s="232"/>
      <c r="L903" s="271"/>
      <c r="M903" s="4"/>
      <c r="N903" s="232"/>
      <c r="O903" s="119"/>
      <c r="P903" s="119"/>
      <c r="Q903" s="5"/>
      <c r="R903" s="248"/>
      <c r="S903" s="218"/>
      <c r="T903" s="233"/>
      <c r="U903" s="250"/>
      <c r="V903" s="4"/>
      <c r="W903" s="26"/>
      <c r="X903" s="233"/>
      <c r="Y903" s="4"/>
      <c r="Z903" s="230"/>
    </row>
    <row r="904" spans="1:26" x14ac:dyDescent="0.55000000000000004">
      <c r="B904" s="228"/>
      <c r="C904" s="44"/>
      <c r="G904" s="1"/>
      <c r="H904" s="44"/>
      <c r="J904" s="44"/>
      <c r="K904" s="256"/>
      <c r="L904" s="256"/>
      <c r="N904" s="256"/>
      <c r="O904" s="44"/>
      <c r="Q904" s="34"/>
      <c r="R904" s="257"/>
      <c r="S904" s="34"/>
      <c r="T904" s="44"/>
      <c r="U904" s="1"/>
    </row>
    <row r="90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2022-12-23T04:44:00Z</dcterms:modified>
</cp:coreProperties>
</file>