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8_{48609F15-EF2B-40DA-BF3B-E8E7BCF15DB9}"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89" i="5" l="1"/>
  <c r="CT1089" i="5"/>
  <c r="CS1089" i="5"/>
  <c r="CR1089" i="5"/>
  <c r="CQ1089" i="5"/>
  <c r="CP1089" i="5"/>
  <c r="CO1089" i="5"/>
  <c r="CN1089" i="5"/>
  <c r="CM1089" i="5"/>
  <c r="CL1089" i="5"/>
  <c r="CK1089" i="5"/>
  <c r="CJ1089" i="5"/>
  <c r="CI1089" i="5"/>
  <c r="CH1089" i="5"/>
  <c r="CG1089" i="5"/>
  <c r="CF1089" i="5"/>
  <c r="CE1089" i="5"/>
  <c r="CD1089" i="5"/>
  <c r="CC1089" i="5"/>
  <c r="CB1089" i="5"/>
  <c r="CA1089" i="5"/>
  <c r="BZ1089" i="5"/>
  <c r="BY1089" i="5"/>
  <c r="BX1089" i="5"/>
  <c r="BV1089" i="5"/>
  <c r="BW1089" i="5" s="1"/>
  <c r="BT1089" i="5"/>
  <c r="BS1089" i="5"/>
  <c r="BR1089" i="5"/>
  <c r="BQ1089" i="5"/>
  <c r="BM1089" i="5"/>
  <c r="BK1089" i="5" s="1"/>
  <c r="BL1089" i="5"/>
  <c r="BP1089" i="5" s="1"/>
  <c r="BI1089" i="5"/>
  <c r="BG1089" i="5" s="1"/>
  <c r="BH1089" i="5"/>
  <c r="BF1089" i="5"/>
  <c r="BE1089" i="5"/>
  <c r="BJ1089" i="5" s="1"/>
  <c r="BN1089" i="5" s="1"/>
  <c r="BD1089" i="5"/>
  <c r="BC1089" i="5"/>
  <c r="BA1089" i="5"/>
  <c r="AZ1089" i="5"/>
  <c r="AX1089" i="5"/>
  <c r="AW1089" i="5"/>
  <c r="Z1089" i="5"/>
  <c r="Y1089" i="5"/>
  <c r="I1090" i="2"/>
  <c r="W1088" i="2"/>
  <c r="X1088" i="2"/>
  <c r="Y1088" i="2"/>
  <c r="Z1088" i="2"/>
  <c r="AA1088" i="2"/>
  <c r="AB1088" i="2"/>
  <c r="AE1088" i="2"/>
  <c r="AF1088" i="2"/>
  <c r="W1089" i="2"/>
  <c r="X1089" i="2"/>
  <c r="Y1089" i="2"/>
  <c r="Z1089" i="2"/>
  <c r="AA1089" i="2"/>
  <c r="AB1089" i="2"/>
  <c r="AE1089" i="2"/>
  <c r="AF1089" i="2"/>
  <c r="W1090" i="2"/>
  <c r="X1090" i="2"/>
  <c r="Y1090" i="2"/>
  <c r="Z1090" i="2"/>
  <c r="AA1090" i="2"/>
  <c r="AB1090" i="2"/>
  <c r="AE1090" i="2"/>
  <c r="AF1090" i="2"/>
  <c r="P1090" i="2"/>
  <c r="O1090" i="2"/>
  <c r="M1090" i="2"/>
  <c r="K1090" i="2"/>
  <c r="H1090" i="2"/>
  <c r="AA1089" i="5"/>
  <c r="AB1089" i="5"/>
  <c r="AU1089" i="5"/>
  <c r="AS1089" i="5"/>
  <c r="AQ1089" i="5"/>
  <c r="AO1089" i="5"/>
  <c r="AM1089" i="5"/>
  <c r="AK1089" i="5"/>
  <c r="AI1089" i="5"/>
  <c r="AG1089" i="5"/>
  <c r="AD1089" i="5"/>
  <c r="AE1089" i="5" s="1"/>
  <c r="AC1089" i="5"/>
  <c r="C1089" i="5"/>
  <c r="D1089" i="5" s="1"/>
  <c r="AK852" i="7"/>
  <c r="AJ852" i="7"/>
  <c r="AH852" i="7"/>
  <c r="J852" i="7"/>
  <c r="B852" i="7" s="1"/>
  <c r="AL852" i="7" s="1"/>
  <c r="AI852" i="7" s="1"/>
  <c r="Y894" i="6"/>
  <c r="Z894" i="6" s="1"/>
  <c r="V894" i="6"/>
  <c r="X894" i="6" s="1"/>
  <c r="U894" i="6"/>
  <c r="T894" i="6"/>
  <c r="S894" i="6"/>
  <c r="R894" i="6"/>
  <c r="N894" i="6"/>
  <c r="L894" i="6"/>
  <c r="K894" i="6"/>
  <c r="I894" i="6"/>
  <c r="W894" i="6" s="1"/>
  <c r="F894" i="6"/>
  <c r="A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K1088" i="5" s="1"/>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M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BO1089" i="5" l="1"/>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CT1084" i="5" s="1"/>
  <c r="AS1084" i="5"/>
  <c r="CU1084" i="5" s="1"/>
  <c r="AQ1084" i="5"/>
  <c r="CS1084" i="5" s="1"/>
  <c r="AO1084" i="5"/>
  <c r="AM1084" i="5"/>
  <c r="AK1084" i="5"/>
  <c r="AI1084" i="5"/>
  <c r="CM1084" i="5" s="1"/>
  <c r="AG1084" i="5"/>
  <c r="CK1084" i="5" s="1"/>
  <c r="AD1084" i="5"/>
  <c r="CJ1084" i="5" s="1"/>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BK1086" i="5" l="1"/>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AR1096" i="5"/>
  <c r="CG1079" i="5"/>
  <c r="CT1075" i="5"/>
  <c r="AT1096"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96" i="5"/>
  <c r="AG1097"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5" i="5" l="1"/>
  <c r="AP1105" i="5"/>
  <c r="CS981" i="5"/>
  <c r="AT1105" i="5"/>
  <c r="CO981" i="5"/>
  <c r="AH1105" i="5"/>
  <c r="CT981" i="5"/>
  <c r="AV1105" i="5"/>
  <c r="CM981" i="5"/>
  <c r="AJ110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4" i="5" l="1"/>
  <c r="AP1104" i="5"/>
  <c r="AH1104" i="5"/>
  <c r="CG950" i="5"/>
  <c r="AT1104" i="5"/>
  <c r="CH950" i="5"/>
  <c r="AV1104" i="5"/>
  <c r="CM950" i="5"/>
  <c r="AJ110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3" i="5" l="1"/>
  <c r="AT1103" i="5"/>
  <c r="AV1103" i="5"/>
  <c r="AP1103" i="5"/>
  <c r="AJ1103" i="5"/>
  <c r="AN110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2" i="5"/>
  <c r="BE919" i="5"/>
  <c r="BJ919" i="5" s="1"/>
  <c r="BN919" i="5" s="1"/>
  <c r="BE921" i="5"/>
  <c r="BJ921" i="5" s="1"/>
  <c r="BN921" i="5" s="1"/>
  <c r="BK920" i="5"/>
  <c r="CG920" i="5"/>
  <c r="AP110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9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2" i="5" l="1"/>
  <c r="CQ889" i="5"/>
  <c r="AJ1102" i="5"/>
  <c r="AT1102" i="5"/>
  <c r="CK889" i="5"/>
  <c r="CS889" i="5"/>
  <c r="AU1096" i="5"/>
  <c r="CJ889" i="5"/>
  <c r="AH110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1" i="5" l="1"/>
  <c r="AN110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9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1" i="5" l="1"/>
  <c r="AT1101" i="5"/>
  <c r="AV1101" i="5"/>
  <c r="CK858" i="5"/>
  <c r="BV858" i="5"/>
  <c r="AH110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9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9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97" i="5"/>
  <c r="AE839" i="2"/>
  <c r="AA839" i="2"/>
  <c r="Z839" i="2"/>
  <c r="X839" i="2"/>
  <c r="W839" i="2"/>
  <c r="P839" i="2"/>
  <c r="O859" i="7"/>
  <c r="G85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0" i="5" l="1"/>
  <c r="AJ1100" i="5"/>
  <c r="AT1100" i="5"/>
  <c r="AV1098" i="5"/>
  <c r="AV1100" i="5"/>
  <c r="CK828" i="5"/>
  <c r="AJ109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9" i="5" l="1"/>
  <c r="AT1099" i="5"/>
  <c r="AJ1099" i="5"/>
  <c r="AP1099" i="5"/>
  <c r="AH1099" i="5"/>
  <c r="AV1099" i="5"/>
  <c r="CK797" i="5"/>
  <c r="AJ1097" i="5"/>
  <c r="AV109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96" i="5"/>
  <c r="AJ109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9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8" i="5"/>
  <c r="AS581" i="5"/>
  <c r="CU581" i="5" s="1"/>
  <c r="AG581" i="5"/>
  <c r="CK581" i="5" s="1"/>
  <c r="X85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96" i="5"/>
  <c r="CL378" i="5" l="1"/>
  <c r="CI378" i="5"/>
  <c r="CE378" i="5"/>
  <c r="CD378" i="5"/>
  <c r="CC378" i="5"/>
  <c r="CB378" i="5"/>
  <c r="CA378" i="5"/>
  <c r="BZ378" i="5"/>
  <c r="BY378" i="5"/>
  <c r="BX378" i="5"/>
  <c r="BT378" i="5"/>
  <c r="BS378" i="5"/>
  <c r="BR378" i="5"/>
  <c r="BQ378" i="5"/>
  <c r="BL378" i="5"/>
  <c r="BM378" i="5"/>
  <c r="BH378" i="5"/>
  <c r="BF378" i="5"/>
  <c r="BB109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9" i="7"/>
  <c r="AD859" i="7"/>
  <c r="AB859" i="7"/>
  <c r="Y859" i="7"/>
  <c r="N859" i="7"/>
  <c r="E85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9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9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9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8" i="5" l="1"/>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9" i="7"/>
  <c r="T859" i="7"/>
  <c r="R859" i="7"/>
  <c r="Z859" i="7"/>
  <c r="AC85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9" i="7"/>
  <c r="AK371" i="7"/>
  <c r="S859" i="7"/>
  <c r="B371" i="7"/>
  <c r="AL371" i="7" s="1"/>
  <c r="U85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9" i="7"/>
  <c r="K859" i="7"/>
  <c r="AK392" i="7"/>
  <c r="I85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9" i="7"/>
  <c r="AK536" i="7"/>
  <c r="H859" i="7"/>
  <c r="AJ536" i="7"/>
  <c r="B536" i="7"/>
  <c r="AL536" i="7" s="1"/>
  <c r="L85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I1086" i="2"/>
  <c r="W590" i="6"/>
  <c r="I591" i="6"/>
  <c r="M1089" i="2" l="1"/>
  <c r="I1088" i="2"/>
  <c r="AB1087" i="2"/>
  <c r="I1087" i="2"/>
  <c r="W591" i="6"/>
  <c r="I592" i="6"/>
  <c r="I1089" i="2" l="1"/>
  <c r="W592" i="6"/>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9" i="7"/>
  <c r="B573" i="7"/>
  <c r="AL573" i="7" s="1"/>
  <c r="AK573" i="7"/>
  <c r="B85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4" i="6"/>
  <c r="I886" i="6"/>
  <c r="W889" i="6" l="1"/>
  <c r="I891" i="6"/>
  <c r="W886" i="6"/>
  <c r="I888" i="6"/>
  <c r="W891" i="6" l="1"/>
  <c r="I893" i="6"/>
  <c r="W893" i="6" s="1"/>
  <c r="W888" i="6"/>
  <c r="I890" i="6"/>
  <c r="W890" i="6" l="1"/>
  <c r="I892" i="6"/>
  <c r="W892" i="6" s="1"/>
</calcChain>
</file>

<file path=xl/sharedStrings.xml><?xml version="1.0" encoding="utf-8"?>
<sst xmlns="http://schemas.openxmlformats.org/spreadsheetml/2006/main" count="1445" uniqueCount="982">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</sst>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CCFF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国家衛健委発表に基づく感染状況!$AE$374:$AE$1094</c:f>
              <c:numCache>
                <c:formatCode>m"月"d"日"</c:formatCode>
                <c:ptCount val="72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numCache>
            </c:numRef>
          </c:cat>
          <c:val>
            <c:numRef>
              <c:f>国家衛健委発表に基づく感染状況!$AF$374:$AF$1094</c:f>
              <c:numCache>
                <c:formatCode>#,##0_);[Red]\(#,##0\)</c:formatCode>
                <c:ptCount val="72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香港マカオ台湾の患者・海外輸入症例・無症状病原体保有者!$CN$189:$CN$1094</c:f>
              <c:numCache>
                <c:formatCode>m"月"d"日"</c:formatCode>
                <c:ptCount val="9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香港マカオ台湾の患者・海外輸入症例・無症状病原体保有者!$CO$189:$CO$1094</c:f>
              <c:numCache>
                <c:formatCode>General</c:formatCode>
                <c:ptCount val="9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省市別輸入症例数変化!$D$2:$D$856</c:f>
              <c:numCache>
                <c:formatCode>General</c:formatCode>
                <c:ptCount val="85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省市別輸入症例数変化!$E$2:$E$856</c:f>
              <c:numCache>
                <c:formatCode>General</c:formatCode>
                <c:ptCount val="85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省市別輸入症例数変化!$F$2:$F$856</c:f>
              <c:numCache>
                <c:formatCode>General</c:formatCode>
                <c:ptCount val="85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省市別輸入症例数変化!$G$2:$G$856</c:f>
              <c:numCache>
                <c:formatCode>General</c:formatCode>
                <c:ptCount val="85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省市別輸入症例数変化!$H$2:$H$856</c:f>
              <c:numCache>
                <c:formatCode>General</c:formatCode>
                <c:ptCount val="85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省市別輸入症例数変化!$I$2:$I$856</c:f>
              <c:numCache>
                <c:formatCode>General</c:formatCode>
                <c:ptCount val="85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省市別輸入症例数変化!$C$2:$C$856</c:f>
              <c:numCache>
                <c:formatCode>m"月"d"日"</c:formatCode>
                <c:ptCount val="8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省市別輸入症例数変化!$J$2:$J$856</c:f>
              <c:numCache>
                <c:formatCode>0_);[Red]\(0\)</c:formatCode>
                <c:ptCount val="85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香港マカオ台湾の患者・海外輸入症例・無症状病原体保有者!$AX$169:$AX$1094</c:f>
              <c:numCache>
                <c:formatCode>m"月"d"日"</c:formatCode>
                <c:ptCount val="9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numCache>
            </c:numRef>
          </c:cat>
          <c:val>
            <c:numRef>
              <c:f>香港マカオ台湾の患者・海外輸入症例・無症状病原体保有者!$AY$169:$AY$1094</c:f>
              <c:numCache>
                <c:formatCode>General</c:formatCode>
                <c:ptCount val="92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香港マカオ台湾の患者・海外輸入症例・無症状病原体保有者!$AX$169:$AX$1094</c:f>
              <c:numCache>
                <c:formatCode>m"月"d"日"</c:formatCode>
                <c:ptCount val="9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numCache>
            </c:numRef>
          </c:cat>
          <c:val>
            <c:numRef>
              <c:f>香港マカオ台湾の患者・海外輸入症例・無症状病原体保有者!$BB$169:$BB$1094</c:f>
              <c:numCache>
                <c:formatCode>General</c:formatCode>
                <c:ptCount val="92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香港マカオ台湾の患者・海外輸入症例・無症状病原体保有者!$AX$169:$AX$1094</c:f>
              <c:numCache>
                <c:formatCode>m"月"d"日"</c:formatCode>
                <c:ptCount val="9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numCache>
            </c:numRef>
          </c:cat>
          <c:val>
            <c:numRef>
              <c:f>香港マカオ台湾の患者・海外輸入症例・無症状病原体保有者!$AZ$169:$AZ$1094</c:f>
              <c:numCache>
                <c:formatCode>General</c:formatCode>
                <c:ptCount val="92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香港マカオ台湾の患者・海外輸入症例・無症状病原体保有者!$AX$169:$AX$1094</c:f>
              <c:numCache>
                <c:formatCode>m"月"d"日"</c:formatCode>
                <c:ptCount val="9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numCache>
            </c:numRef>
          </c:cat>
          <c:val>
            <c:numRef>
              <c:f>香港マカオ台湾の患者・海外輸入症例・無症状病原体保有者!$BC$169:$BC$1094</c:f>
              <c:numCache>
                <c:formatCode>General</c:formatCode>
                <c:ptCount val="92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香港マカオ台湾の患者・海外輸入症例・無症状病原体保有者!$CR$485:$CR$1094</c:f>
              <c:numCache>
                <c:formatCode>m"月"d"日"</c:formatCode>
                <c:ptCount val="6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numCache>
            </c:numRef>
          </c:cat>
          <c:val>
            <c:numRef>
              <c:f>香港マカオ台湾の患者・海外輸入症例・無症状病原体保有者!$CS$485:$CS$1094</c:f>
              <c:numCache>
                <c:formatCode>General</c:formatCode>
                <c:ptCount val="61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香港マカオ台湾の患者・海外輸入症例・無症状病原体保有者!$CR$485:$CR$1094</c:f>
              <c:numCache>
                <c:formatCode>m"月"d"日"</c:formatCode>
                <c:ptCount val="6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numCache>
            </c:numRef>
          </c:cat>
          <c:val>
            <c:numRef>
              <c:f>香港マカオ台湾の患者・海外輸入症例・無症状病原体保有者!$CT$485:$CT$1094</c:f>
              <c:numCache>
                <c:formatCode>General</c:formatCode>
                <c:ptCount val="61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香港マカオ台湾の患者・海外輸入症例・無症状病原体保有者!$BJ$97:$BJ$1093</c:f>
              <c:numCache>
                <c:formatCode>m"月"d"日"</c:formatCode>
                <c:ptCount val="9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numCache>
            </c:numRef>
          </c:cat>
          <c:val>
            <c:numRef>
              <c:f>香港マカオ台湾の患者・海外輸入症例・無症状病原体保有者!$BK$97:$BK$1093</c:f>
              <c:numCache>
                <c:formatCode>General</c:formatCode>
                <c:ptCount val="99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香港マカオ台湾の患者・海外輸入症例・無症状病原体保有者!$BJ$97:$BJ$1093</c:f>
              <c:numCache>
                <c:formatCode>m"月"d"日"</c:formatCode>
                <c:ptCount val="9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numCache>
            </c:numRef>
          </c:cat>
          <c:val>
            <c:numRef>
              <c:f>香港マカオ台湾の患者・海外輸入症例・無症状病原体保有者!$BL$97:$BL$1093</c:f>
              <c:numCache>
                <c:formatCode>General</c:formatCode>
                <c:ptCount val="99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香港マカオ台湾の患者・海外輸入症例・無症状病原体保有者!$CM$29:$CM$1094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国家衛健委発表に基づく感染状況!$AE$374:$AE$1094</c:f>
              <c:numCache>
                <c:formatCode>m"月"d"日"</c:formatCode>
                <c:ptCount val="72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numCache>
            </c:numRef>
          </c:cat>
          <c:val>
            <c:numRef>
              <c:f>国家衛健委発表に基づく感染状況!$AF$374:$AF$1094</c:f>
              <c:numCache>
                <c:formatCode>#,##0_);[Red]\(#,##0\)</c:formatCode>
                <c:ptCount val="72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省市別輸入症例数変化!$AH$2:$AH$855</c:f>
              <c:numCache>
                <c:formatCode>m"月"d"日"</c:formatCode>
                <c:ptCount val="8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省市別輸入症例数変化!$AI$2:$AI$855</c:f>
              <c:numCache>
                <c:formatCode>0_);[Red]\(0\)</c:formatCode>
                <c:ptCount val="85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省市別輸入症例数変化!$AH$2:$AH$855</c:f>
              <c:numCache>
                <c:formatCode>m"月"d"日"</c:formatCode>
                <c:ptCount val="8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省市別輸入症例数変化!$AJ$2:$AJ$855</c:f>
              <c:numCache>
                <c:formatCode>0_);[Red]\(0\)</c:formatCode>
                <c:ptCount val="85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省市別輸入症例数変化!$AH$2:$AH$855</c:f>
              <c:numCache>
                <c:formatCode>m"月"d"日"</c:formatCode>
                <c:ptCount val="8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numCache>
            </c:numRef>
          </c:cat>
          <c:val>
            <c:numRef>
              <c:f>省市別輸入症例数変化!$AK$2:$AK$855</c:f>
              <c:numCache>
                <c:formatCode>General</c:formatCode>
                <c:ptCount val="85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香港マカオ台湾の患者・海外輸入症例・無症状病原体保有者!$CP$189:$CP$1093</c:f>
              <c:numCache>
                <c:formatCode>m"月"d"日"</c:formatCode>
                <c:ptCount val="9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香港マカオ台湾の患者・海外輸入症例・無症状病原体保有者!$CQ$189:$CQ$1093</c:f>
              <c:numCache>
                <c:formatCode>General</c:formatCode>
                <c:ptCount val="9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香港マカオ台湾の患者・海外輸入症例・無症状病原体保有者!$CJ$29:$CJ$1094</c:f>
              <c:numCache>
                <c:formatCode>General</c:formatCode>
                <c:ptCount val="10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香港マカオ台湾の患者・海外輸入症例・無症状病原体保有者!$CN$189:$CN$1094</c:f>
              <c:numCache>
                <c:formatCode>m"月"d"日"</c:formatCode>
                <c:ptCount val="9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香港マカオ台湾の患者・海外輸入症例・無症状病原体保有者!$CO$189:$CO$1094</c:f>
              <c:numCache>
                <c:formatCode>General</c:formatCode>
                <c:ptCount val="9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香港マカオ台湾の患者・海外輸入症例・無症状病原体保有者!$BJ$97:$BJ$1093</c:f>
              <c:numCache>
                <c:formatCode>m"月"d"日"</c:formatCode>
                <c:ptCount val="9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numCache>
            </c:numRef>
          </c:cat>
          <c:val>
            <c:numRef>
              <c:f>香港マカオ台湾の患者・海外輸入症例・無症状病原体保有者!$BL$97:$BL$1093</c:f>
              <c:numCache>
                <c:formatCode>General</c:formatCode>
                <c:ptCount val="99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香港マカオ台湾の患者・海外輸入症例・無症状病原体保有者!$BJ$97:$BJ$1093</c:f>
              <c:numCache>
                <c:formatCode>m"月"d"日"</c:formatCode>
                <c:ptCount val="9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numCache>
            </c:numRef>
          </c:cat>
          <c:val>
            <c:numRef>
              <c:f>香港マカオ台湾の患者・海外輸入症例・無症状病原体保有者!$BK$97:$BK$1093</c:f>
              <c:numCache>
                <c:formatCode>General</c:formatCode>
                <c:ptCount val="99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国家衛健委発表に基づく感染状況!$W$27:$W$1094</c:f>
              <c:numCache>
                <c:formatCode>m"月"d"日"</c:formatCode>
                <c:ptCount val="10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numCache>
            </c:numRef>
          </c:cat>
          <c:val>
            <c:numRef>
              <c:f>国家衛健委発表に基づく感染状況!$X$27:$X$1094</c:f>
              <c:numCache>
                <c:formatCode>#,##0_);[Red]\(#,##0\)</c:formatCode>
                <c:ptCount val="10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国家衛健委発表に基づく感染状況!$W$27:$W$1094</c:f>
              <c:numCache>
                <c:formatCode>m"月"d"日"</c:formatCode>
                <c:ptCount val="10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numCache>
            </c:numRef>
          </c:cat>
          <c:val>
            <c:numRef>
              <c:f>国家衛健委発表に基づく感染状況!$Y$27:$Y$1094</c:f>
              <c:numCache>
                <c:formatCode>General</c:formatCode>
                <c:ptCount val="10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香港マカオ台湾の患者・海外輸入症例・無症状病原体保有者!$CP$189:$CP$1093</c:f>
              <c:numCache>
                <c:formatCode>m"月"d"日"</c:formatCode>
                <c:ptCount val="9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香港マカオ台湾の患者・海外輸入症例・無症状病原体保有者!$CQ$189:$CQ$1093</c:f>
              <c:numCache>
                <c:formatCode>General</c:formatCode>
                <c:ptCount val="9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香港マカオ台湾の患者・海外輸入症例・無症状病原体保有者!$CN$189:$CN$1094</c:f>
              <c:numCache>
                <c:formatCode>m"月"d"日"</c:formatCode>
                <c:ptCount val="9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香港マカオ台湾の患者・海外輸入症例・無症状病原体保有者!$CO$189:$CO$1094</c:f>
              <c:numCache>
                <c:formatCode>General</c:formatCode>
                <c:ptCount val="9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新疆の情況!$U$7:$U$900</c:f>
              <c:strCache>
                <c:ptCount val="88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strCache>
            </c:strRef>
          </c:cat>
          <c:val>
            <c:numRef>
              <c:f>新疆の情況!$V$7:$V$900</c:f>
              <c:numCache>
                <c:formatCode>General</c:formatCode>
                <c:ptCount val="89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新疆の情況!$U$7:$U$900</c:f>
              <c:strCache>
                <c:ptCount val="88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strCache>
            </c:strRef>
          </c:cat>
          <c:val>
            <c:numRef>
              <c:f>新疆の情況!$W$7:$W$900</c:f>
              <c:numCache>
                <c:formatCode>General</c:formatCode>
                <c:ptCount val="89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pt idx="884">
                  <c:v>1858</c:v>
                </c:pt>
                <c:pt idx="885">
                  <c:v>1892</c:v>
                </c:pt>
                <c:pt idx="886">
                  <c:v>1858</c:v>
                </c:pt>
                <c:pt idx="887">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香港マカオ台湾の患者・海外輸入症例・無症状病原体保有者!$CJ$29:$CJ$1094</c:f>
              <c:numCache>
                <c:formatCode>General</c:formatCode>
                <c:ptCount val="10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香港マカオ台湾の患者・海外輸入症例・無症状病原体保有者!$BR$29:$BR$1094</c:f>
              <c:numCache>
                <c:formatCode>General</c:formatCode>
                <c:ptCount val="106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香港マカオ台湾の患者・海外輸入症例・無症状病原体保有者!$BS$29:$BS$1094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香港マカオ台湾の患者・海外輸入症例・無症状病原体保有者!$BT$29:$BT$1094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香港マカオ台湾の患者・海外輸入症例・無症状病原体保有者!$CJ$29:$CJ$1094</c:f>
              <c:numCache>
                <c:formatCode>General</c:formatCode>
                <c:ptCount val="10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香港マカオ台湾の患者・海外輸入症例・無症状病原体保有者!$CK$29:$CK$1094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国家衛健委発表に基づく感染状況!$W$27:$W$1095</c:f>
              <c:numCache>
                <c:formatCode>m"月"d"日"</c:formatCode>
                <c:ptCount val="10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numCache>
            </c:numRef>
          </c:cat>
          <c:val>
            <c:numRef>
              <c:f>国家衛健委発表に基づく感染状況!$X$27:$X$1095</c:f>
              <c:numCache>
                <c:formatCode>#,##0_);[Red]\(#,##0\)</c:formatCode>
                <c:ptCount val="10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国家衛健委発表に基づく感染状況!$W$27:$W$1095</c:f>
              <c:numCache>
                <c:formatCode>m"月"d"日"</c:formatCode>
                <c:ptCount val="10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numCache>
            </c:numRef>
          </c:cat>
          <c:val>
            <c:numRef>
              <c:f>国家衛健委発表に基づく感染状況!$Y$27:$Y$1095</c:f>
              <c:numCache>
                <c:formatCode>General</c:formatCode>
                <c:ptCount val="10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香港マカオ台湾の患者・海外輸入症例・無症状病原体保有者!$BE$70:$BE$1094</c:f>
              <c:numCache>
                <c:formatCode>m"月"d"日"</c:formatCode>
                <c:ptCount val="10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numCache>
            </c:numRef>
          </c:cat>
          <c:val>
            <c:numRef>
              <c:f>香港マカオ台湾の患者・海外輸入症例・無症状病原体保有者!$BF$70:$BF$1094</c:f>
              <c:numCache>
                <c:formatCode>General</c:formatCode>
                <c:ptCount val="102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香港マカオ台湾の患者・海外輸入症例・無症状病原体保有者!$BE$70:$BE$1094</c:f>
              <c:numCache>
                <c:formatCode>m"月"d"日"</c:formatCode>
                <c:ptCount val="10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numCache>
            </c:numRef>
          </c:cat>
          <c:val>
            <c:numRef>
              <c:f>香港マカオ台湾の患者・海外輸入症例・無症状病原体保有者!$BG$70:$BG$1094</c:f>
              <c:numCache>
                <c:formatCode>General</c:formatCode>
                <c:ptCount val="102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香港マカオ台湾の患者・海外輸入症例・無症状病原体保有者!$BY$29:$BY$1094</c:f>
              <c:numCache>
                <c:formatCode>General</c:formatCode>
                <c:ptCount val="106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香港マカオ台湾の患者・海外輸入症例・無症状病原体保有者!$BZ$29:$BZ$1094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香港マカオ台湾の患者・海外輸入症例・無症状病原体保有者!$CA$29:$CA$1094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香港マカオ台湾の患者・海外輸入症例・無症状病原体保有者!$CC$29:$CC$1094</c:f>
              <c:numCache>
                <c:formatCode>General</c:formatCode>
                <c:ptCount val="106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香港マカオ台湾の患者・海外輸入症例・無症状病原体保有者!$CD$29:$CD$1094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香港マカオ台湾の患者・海外輸入症例・無症状病原体保有者!$CE$29:$CE$1094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香港マカオ台湾の患者・海外輸入症例・無症状病原体保有者!$CL$29:$CL$1094</c:f>
              <c:numCache>
                <c:formatCode>m"月"d"日"</c:formatCode>
                <c:ptCount val="10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numCache>
            </c:numRef>
          </c:cat>
          <c:val>
            <c:numRef>
              <c:f>香港マカオ台湾の患者・海外輸入症例・無症状病原体保有者!$CM$29:$CM$1094</c:f>
              <c:numCache>
                <c:formatCode>General</c:formatCode>
                <c:ptCount val="10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香港マカオ台湾の患者・海外輸入症例・無症状病原体保有者!$CP$189:$CP$1093</c:f>
              <c:numCache>
                <c:formatCode>m"月"d"日"</c:formatCode>
                <c:ptCount val="9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numCache>
            </c:numRef>
          </c:cat>
          <c:val>
            <c:numRef>
              <c:f>香港マカオ台湾の患者・海外輸入症例・無症状病原体保有者!$CQ$189:$CQ$1093</c:f>
              <c:numCache>
                <c:formatCode>General</c:formatCode>
                <c:ptCount val="9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13"/>
  <sheetViews>
    <sheetView zoomScale="115" zoomScaleNormal="115" workbookViewId="0">
      <pane xSplit="2" ySplit="5" topLeftCell="N6" activePane="bottomRight" state="frozen"/>
      <selection pane="topRight" activeCell="C1" sqref="C1"/>
      <selection pane="bottomLeft" activeCell="A8" sqref="A8"/>
      <selection pane="bottomRight" activeCell="U1" sqref="U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+H1084+G1085</f>
        <v>369918</v>
      </c>
      <c r="I1085" s="87">
        <f>+H1085-M1085-O1085</f>
        <v>35274</v>
      </c>
      <c r="J1085" s="47">
        <v>3</v>
      </c>
      <c r="K1085" s="55">
        <f t="shared" si="618"/>
        <v>150</v>
      </c>
      <c r="L1085" s="47">
        <v>0</v>
      </c>
      <c r="M1085" s="87">
        <f t="shared" ref="M1085" si="629">+L1085+M1084</f>
        <v>5235</v>
      </c>
      <c r="N1085" s="47">
        <v>3357</v>
      </c>
      <c r="O1085" s="87">
        <f t="shared" ref="O1085" si="630">+N1085+O1084</f>
        <v>329409</v>
      </c>
      <c r="P1085" s="105">
        <f t="shared" ref="P1085" si="631">+Q1085-Q1084</f>
        <v>52062</v>
      </c>
      <c r="Q1085" s="56">
        <v>15109273</v>
      </c>
      <c r="R1085" s="47">
        <v>232391</v>
      </c>
      <c r="S1085" s="110"/>
      <c r="T1085" s="56">
        <v>596873</v>
      </c>
      <c r="U1085" s="77"/>
      <c r="W1085" s="1">
        <f>+B1085</f>
        <v>44908</v>
      </c>
      <c r="X1085" s="113">
        <f>+G1085</f>
        <v>2291</v>
      </c>
      <c r="Y1085">
        <f t="shared" ref="Y1085" si="632">+H1085</f>
        <v>369918</v>
      </c>
      <c r="Z1085" s="114">
        <f>+B1085</f>
        <v>44908</v>
      </c>
      <c r="AA1085">
        <f t="shared" ref="AA1085" si="633">+L1085</f>
        <v>0</v>
      </c>
      <c r="AB1085">
        <f t="shared" ref="AB1085" si="634">+M1085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+H1085+G1086</f>
        <v>371918</v>
      </c>
      <c r="I1086" s="117">
        <f>+H1086-M1086-O1086-9</f>
        <v>34700</v>
      </c>
      <c r="J1086" s="47">
        <v>17</v>
      </c>
      <c r="K1086" s="55">
        <f t="shared" ref="K1086" si="635">+J1086+K1085</f>
        <v>167</v>
      </c>
      <c r="L1086" s="47">
        <v>0</v>
      </c>
      <c r="M1086" s="87">
        <f t="shared" ref="M1086" si="636">+L1086+M1085</f>
        <v>5235</v>
      </c>
      <c r="N1086" s="47">
        <v>2565</v>
      </c>
      <c r="O1086" s="87">
        <f t="shared" ref="O1086" si="637">+N1086+O1085</f>
        <v>331974</v>
      </c>
      <c r="P1086" s="105">
        <f t="shared" ref="P1086" si="638">+Q1086-Q1085</f>
        <v>51046</v>
      </c>
      <c r="Q1086" s="56">
        <v>15160319</v>
      </c>
      <c r="R1086" s="47">
        <v>127440</v>
      </c>
      <c r="S1086" s="110"/>
      <c r="T1086" s="56">
        <v>519749</v>
      </c>
      <c r="U1086" s="77"/>
      <c r="W1086" s="1">
        <f>+B1086</f>
        <v>44909</v>
      </c>
      <c r="X1086" s="113">
        <f>+G1086</f>
        <v>2000</v>
      </c>
      <c r="Y1086">
        <f t="shared" ref="Y1086" si="639">+H1086</f>
        <v>371918</v>
      </c>
      <c r="Z1086" s="114">
        <f>+B1086</f>
        <v>44909</v>
      </c>
      <c r="AA1086">
        <f t="shared" ref="AA1086" si="640">+L1086</f>
        <v>0</v>
      </c>
      <c r="AB1086">
        <f t="shared" ref="AB1086" si="641">+M1086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+H1086+G1087</f>
        <v>374075</v>
      </c>
      <c r="I1087" s="117">
        <f>+H1087-M1087-O1087-14</f>
        <v>34707</v>
      </c>
      <c r="J1087" s="47">
        <v>26</v>
      </c>
      <c r="K1087" s="55">
        <f t="shared" ref="K1087:K1088" si="642">+J1087+K1086</f>
        <v>193</v>
      </c>
      <c r="L1087" s="47">
        <v>0</v>
      </c>
      <c r="M1087" s="87">
        <f t="shared" ref="M1087" si="643">+L1087+M1086</f>
        <v>5235</v>
      </c>
      <c r="N1087" s="47">
        <v>2145</v>
      </c>
      <c r="O1087" s="87">
        <f t="shared" ref="O1087" si="644">+N1087+O1086</f>
        <v>334119</v>
      </c>
      <c r="P1087" s="105">
        <f t="shared" ref="P1087" si="645">+Q1087-Q1086</f>
        <v>44923</v>
      </c>
      <c r="Q1087" s="56">
        <v>15205242</v>
      </c>
      <c r="R1087" s="47">
        <v>116701</v>
      </c>
      <c r="S1087" s="110"/>
      <c r="T1087" s="56">
        <v>446786</v>
      </c>
      <c r="U1087" s="77"/>
      <c r="W1087" s="1">
        <f>+B1087</f>
        <v>44910</v>
      </c>
      <c r="X1087" s="113">
        <f>+G1087</f>
        <v>2157</v>
      </c>
      <c r="Y1087">
        <f t="shared" ref="Y1087" si="646">+H1087</f>
        <v>374075</v>
      </c>
      <c r="Z1087" s="114">
        <f>+B1087</f>
        <v>44910</v>
      </c>
      <c r="AA1087">
        <f t="shared" ref="AA1087" si="647">+L1087</f>
        <v>0</v>
      </c>
      <c r="AB1087">
        <f t="shared" ref="AB1087" si="648">+M1087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+H1087+G1088</f>
        <v>376361</v>
      </c>
      <c r="I1088" s="117">
        <f>+H1088-M1088-O1088-24</f>
        <v>34334</v>
      </c>
      <c r="J1088" s="47">
        <v>34</v>
      </c>
      <c r="K1088" s="55">
        <f t="shared" si="642"/>
        <v>227</v>
      </c>
      <c r="L1088" s="47">
        <v>0</v>
      </c>
      <c r="M1088" s="87">
        <f t="shared" ref="M1088" si="649">+L1088+M1087</f>
        <v>5235</v>
      </c>
      <c r="N1088" s="47">
        <v>2649</v>
      </c>
      <c r="O1088" s="87">
        <f t="shared" ref="O1088" si="650">+N1088+O1087</f>
        <v>336768</v>
      </c>
      <c r="P1088" s="105">
        <f t="shared" ref="P1088" si="651">+Q1088-Q1087</f>
        <v>36242</v>
      </c>
      <c r="Q1088" s="56">
        <v>15241484</v>
      </c>
      <c r="R1088" s="47">
        <v>87964</v>
      </c>
      <c r="S1088" s="110"/>
      <c r="T1088" s="56">
        <v>394758</v>
      </c>
      <c r="U1088" s="77"/>
      <c r="W1088" s="1">
        <f t="shared" ref="W1088:W1090" si="652">+B1088</f>
        <v>44911</v>
      </c>
      <c r="X1088" s="113">
        <f t="shared" ref="X1088:X1090" si="653">+G1088</f>
        <v>2286</v>
      </c>
      <c r="Y1088">
        <f t="shared" ref="Y1088:Y1090" si="654">+H1088</f>
        <v>376361</v>
      </c>
      <c r="Z1088" s="114">
        <f t="shared" ref="Z1088:Z1090" si="655">+B1088</f>
        <v>44911</v>
      </c>
      <c r="AA1088">
        <f t="shared" ref="AA1088:AA1090" si="656">+L1088</f>
        <v>0</v>
      </c>
      <c r="AB1088">
        <f t="shared" ref="AB1088:AB1090" si="657">+M1088</f>
        <v>5235</v>
      </c>
      <c r="AE1088" s="1">
        <f t="shared" ref="AE1088:AE1090" si="658">+B1088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+H1088+G1089</f>
        <v>378458</v>
      </c>
      <c r="I1089" s="117">
        <f>+H1089-M1089-O1089-29</f>
        <v>34653</v>
      </c>
      <c r="J1089" s="47">
        <v>15</v>
      </c>
      <c r="K1089" s="55">
        <f t="shared" ref="K1089" si="659">+J1089+K1088</f>
        <v>242</v>
      </c>
      <c r="L1089" s="47">
        <v>0</v>
      </c>
      <c r="M1089" s="87">
        <f t="shared" ref="M1089" si="660">+L1089+M1088</f>
        <v>5235</v>
      </c>
      <c r="N1089" s="47">
        <v>1773</v>
      </c>
      <c r="O1089" s="87">
        <f t="shared" ref="O1089" si="661">+N1089+O1088</f>
        <v>338541</v>
      </c>
      <c r="P1089" s="105">
        <f t="shared" ref="P1089" si="662">+Q1089-Q1088</f>
        <v>32737</v>
      </c>
      <c r="Q1089" s="56">
        <v>15274221</v>
      </c>
      <c r="R1089" s="47">
        <v>68159</v>
      </c>
      <c r="S1089" s="110"/>
      <c r="T1089" s="56">
        <v>358786</v>
      </c>
      <c r="U1089" s="77"/>
      <c r="W1089" s="1">
        <f t="shared" si="652"/>
        <v>44912</v>
      </c>
      <c r="X1089" s="113">
        <f t="shared" si="653"/>
        <v>2097</v>
      </c>
      <c r="Y1089">
        <f t="shared" si="654"/>
        <v>378458</v>
      </c>
      <c r="Z1089" s="114">
        <f t="shared" si="655"/>
        <v>44912</v>
      </c>
      <c r="AA1089">
        <f t="shared" si="656"/>
        <v>0</v>
      </c>
      <c r="AB1089">
        <f t="shared" si="657"/>
        <v>5235</v>
      </c>
      <c r="AE1089" s="1">
        <f t="shared" si="65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+H1089+G1090</f>
        <v>380453</v>
      </c>
      <c r="I1090" s="87">
        <f>+H1090-M1090-O1090-33</f>
        <v>35298</v>
      </c>
      <c r="J1090" s="47">
        <v>11</v>
      </c>
      <c r="K1090" s="55">
        <f t="shared" ref="K1090" si="663">+J1090+K1089</f>
        <v>253</v>
      </c>
      <c r="L1090" s="47">
        <v>2</v>
      </c>
      <c r="M1090" s="87">
        <f t="shared" ref="M1090" si="664">+L1090+M1089</f>
        <v>5237</v>
      </c>
      <c r="N1090" s="47">
        <v>1344</v>
      </c>
      <c r="O1090" s="87">
        <f t="shared" ref="O1090" si="665">+N1090+O1089</f>
        <v>339885</v>
      </c>
      <c r="P1090" s="105">
        <f t="shared" ref="P1090" si="666">+Q1090-Q1089</f>
        <v>28428</v>
      </c>
      <c r="Q1090" s="56">
        <v>15302649</v>
      </c>
      <c r="R1090" s="47">
        <v>60777</v>
      </c>
      <c r="S1090" s="110"/>
      <c r="T1090" s="56">
        <v>326199</v>
      </c>
      <c r="U1090" s="77"/>
      <c r="W1090" s="1">
        <f t="shared" si="652"/>
        <v>44913</v>
      </c>
      <c r="X1090" s="113">
        <f t="shared" si="653"/>
        <v>1995</v>
      </c>
      <c r="Y1090">
        <f t="shared" si="654"/>
        <v>380453</v>
      </c>
      <c r="Z1090" s="114">
        <f t="shared" si="655"/>
        <v>44913</v>
      </c>
      <c r="AA1090">
        <f t="shared" si="656"/>
        <v>2</v>
      </c>
      <c r="AB1090">
        <f t="shared" si="657"/>
        <v>5237</v>
      </c>
      <c r="AE1090" s="1">
        <f t="shared" si="658"/>
        <v>44913</v>
      </c>
      <c r="AF1090" s="259">
        <f>+G1090-香港マカオ台湾の患者・海外輸入症例・無症状病原体保有者!B1089</f>
        <v>1918</v>
      </c>
    </row>
    <row r="1091" spans="2:32" x14ac:dyDescent="0.55000000000000004">
      <c r="B1091" s="201"/>
      <c r="C1091" s="47"/>
      <c r="D1091" s="83"/>
      <c r="E1091" s="104"/>
      <c r="F1091" s="56"/>
      <c r="G1091" s="47"/>
      <c r="H1091" s="87"/>
      <c r="I1091" s="87"/>
      <c r="J1091" s="47"/>
      <c r="K1091" s="55"/>
      <c r="L1091" s="47"/>
      <c r="M1091" s="87"/>
      <c r="N1091" s="47"/>
      <c r="O1091" s="87"/>
      <c r="P1091" s="105"/>
      <c r="Q1091" s="56"/>
      <c r="R1091" s="47"/>
      <c r="S1091" s="110"/>
      <c r="T1091" s="56"/>
      <c r="U1091" s="77"/>
      <c r="W1091" s="1"/>
      <c r="X1091" s="113"/>
      <c r="Z1091" s="114"/>
      <c r="AE1091" s="1"/>
      <c r="AF1091" s="259"/>
    </row>
    <row r="1092" spans="2:32" x14ac:dyDescent="0.55000000000000004">
      <c r="B1092" s="201"/>
      <c r="C1092" s="47"/>
      <c r="D1092" s="83"/>
      <c r="E1092" s="104"/>
      <c r="F1092" s="56"/>
      <c r="G1092" s="47"/>
      <c r="H1092" s="87"/>
      <c r="I1092" s="87"/>
      <c r="J1092" s="47"/>
      <c r="K1092" s="55"/>
      <c r="L1092" s="47"/>
      <c r="M1092" s="87"/>
      <c r="N1092" s="47"/>
      <c r="O1092" s="87"/>
      <c r="P1092" s="105"/>
      <c r="Q1092" s="56"/>
      <c r="R1092" s="47"/>
      <c r="S1092" s="110"/>
      <c r="T1092" s="56"/>
      <c r="U1092" s="77"/>
      <c r="W1092" s="1"/>
      <c r="X1092" s="113"/>
      <c r="Z1092" s="114"/>
      <c r="AE1092" s="1"/>
      <c r="AF1092" s="259"/>
    </row>
    <row r="1093" spans="2:32" x14ac:dyDescent="0.55000000000000004">
      <c r="B1093" s="201"/>
      <c r="C1093" s="47"/>
      <c r="D1093" s="83"/>
      <c r="E1093" s="104"/>
      <c r="F1093" s="56"/>
      <c r="G1093" s="47"/>
      <c r="H1093" s="87"/>
      <c r="I1093" s="87"/>
      <c r="J1093" s="47"/>
      <c r="K1093" s="55"/>
      <c r="L1093" s="47"/>
      <c r="M1093" s="87"/>
      <c r="N1093" s="47"/>
      <c r="O1093" s="87"/>
      <c r="P1093" s="105"/>
      <c r="Q1093" s="56"/>
      <c r="R1093" s="47"/>
      <c r="S1093" s="110"/>
      <c r="T1093" s="56"/>
      <c r="U1093" s="77"/>
      <c r="W1093" s="1"/>
      <c r="X1093" s="113"/>
      <c r="Z1093" s="114"/>
      <c r="AE1093" s="1"/>
      <c r="AF1093" s="259"/>
    </row>
    <row r="1094" spans="2:32" ht="18.5" thickBot="1" x14ac:dyDescent="0.6">
      <c r="B1094" s="65"/>
      <c r="C1094" s="58"/>
      <c r="D1094" s="48"/>
      <c r="E1094" s="60"/>
      <c r="F1094" s="59"/>
      <c r="G1094" s="47"/>
      <c r="H1094" s="87"/>
      <c r="I1094" s="87"/>
      <c r="J1094" s="58"/>
      <c r="K1094" s="55"/>
      <c r="L1094" s="47"/>
      <c r="M1094" s="87"/>
      <c r="N1094" s="47"/>
      <c r="O1094" s="87"/>
      <c r="P1094" s="105"/>
      <c r="Q1094" s="59"/>
      <c r="R1094" s="47"/>
      <c r="S1094" s="59"/>
      <c r="T1094" s="59"/>
      <c r="U1094" s="77"/>
      <c r="W1094" s="1"/>
      <c r="X1094" s="113"/>
      <c r="Z1094" s="114"/>
      <c r="AE1094" s="1"/>
      <c r="AF1094" s="259"/>
    </row>
    <row r="1095" spans="2:32" ht="9.5" customHeight="1" thickBot="1" x14ac:dyDescent="0.6">
      <c r="B1095" s="65"/>
      <c r="C1095" s="78"/>
      <c r="D1095" s="79"/>
      <c r="E1095" s="81"/>
      <c r="F1095" s="93"/>
      <c r="G1095" s="78"/>
      <c r="H1095" s="81"/>
      <c r="I1095" s="81"/>
      <c r="J1095" s="78"/>
      <c r="K1095" s="81"/>
      <c r="L1095" s="78"/>
      <c r="M1095" s="81"/>
      <c r="N1095" s="82"/>
      <c r="O1095" s="80"/>
      <c r="P1095" s="92"/>
      <c r="Q1095" s="93"/>
      <c r="R1095" s="112"/>
      <c r="S1095" s="93"/>
      <c r="T1095" s="93"/>
      <c r="U1095" s="66"/>
      <c r="AF1095" s="259"/>
    </row>
    <row r="1096" spans="2:32" x14ac:dyDescent="0.55000000000000004">
      <c r="M1096" s="262">
        <f>SUM(L845:L862)</f>
        <v>503</v>
      </c>
      <c r="AF1096" s="259"/>
    </row>
    <row r="1097" spans="2:32" ht="13" customHeight="1" x14ac:dyDescent="0.55000000000000004">
      <c r="E1097" s="106"/>
      <c r="F1097" s="107"/>
      <c r="G1097" s="106" t="s">
        <v>80</v>
      </c>
      <c r="H1097" s="107"/>
      <c r="I1097" s="107"/>
      <c r="J1097" s="107"/>
      <c r="U1097" s="71"/>
      <c r="AF1097" s="259"/>
    </row>
    <row r="1098" spans="2:32" ht="13" customHeight="1" x14ac:dyDescent="0.55000000000000004">
      <c r="E1098" s="106" t="s">
        <v>98</v>
      </c>
      <c r="F1098" s="107"/>
      <c r="G1098" s="274" t="s">
        <v>79</v>
      </c>
      <c r="H1098" s="275"/>
      <c r="I1098" s="106" t="s">
        <v>106</v>
      </c>
      <c r="J1098" s="107"/>
      <c r="AF1098" s="259"/>
    </row>
    <row r="1099" spans="2:32" ht="13" customHeight="1" x14ac:dyDescent="0.55000000000000004">
      <c r="B1099" s="119"/>
      <c r="E1099" s="108" t="s">
        <v>108</v>
      </c>
      <c r="F1099" s="107"/>
      <c r="G1099" s="108"/>
      <c r="H1099" s="108"/>
      <c r="I1099" s="106" t="s">
        <v>107</v>
      </c>
      <c r="J1099" s="107"/>
      <c r="AF1099" s="259"/>
    </row>
    <row r="1100" spans="2:32" ht="18.5" customHeight="1" x14ac:dyDescent="0.55000000000000004">
      <c r="E1100" s="106" t="s">
        <v>96</v>
      </c>
      <c r="F1100" s="107"/>
      <c r="G1100" s="106" t="s">
        <v>97</v>
      </c>
      <c r="H1100" s="107"/>
      <c r="I1100" s="107"/>
      <c r="J1100" s="107"/>
      <c r="AF1100" s="259"/>
    </row>
    <row r="1101" spans="2:32" ht="13" customHeight="1" x14ac:dyDescent="0.55000000000000004">
      <c r="E1101" s="106" t="s">
        <v>98</v>
      </c>
      <c r="F1101" s="107"/>
      <c r="G1101" s="106" t="s">
        <v>99</v>
      </c>
      <c r="H1101" s="107"/>
      <c r="I1101" s="107"/>
      <c r="J1101" s="107"/>
      <c r="AF1101" s="259"/>
    </row>
    <row r="1102" spans="2:32" ht="13" customHeight="1" x14ac:dyDescent="0.55000000000000004">
      <c r="E1102" s="106" t="s">
        <v>98</v>
      </c>
      <c r="F1102" s="107"/>
      <c r="G1102" s="106" t="s">
        <v>100</v>
      </c>
      <c r="H1102" s="107"/>
      <c r="I1102" s="107"/>
      <c r="J1102" s="107"/>
      <c r="AF1102" s="259"/>
    </row>
    <row r="1103" spans="2:32" ht="13" customHeight="1" x14ac:dyDescent="0.55000000000000004">
      <c r="E1103" s="106" t="s">
        <v>101</v>
      </c>
      <c r="F1103" s="107"/>
      <c r="G1103" s="106" t="s">
        <v>102</v>
      </c>
      <c r="H1103" s="107"/>
      <c r="I1103" s="107"/>
      <c r="J1103" s="107"/>
      <c r="AF1103" s="259"/>
    </row>
    <row r="1104" spans="2:32" ht="13" customHeight="1" x14ac:dyDescent="0.55000000000000004">
      <c r="E1104" s="106" t="s">
        <v>103</v>
      </c>
      <c r="F1104" s="107"/>
      <c r="G1104" s="106" t="s">
        <v>104</v>
      </c>
      <c r="H1104" s="107"/>
      <c r="I1104" s="107"/>
      <c r="J1104" s="107"/>
      <c r="AF1104" s="259"/>
    </row>
    <row r="1105" spans="32:32" x14ac:dyDescent="0.55000000000000004">
      <c r="AF1105" s="259"/>
    </row>
    <row r="1106" spans="32:32" x14ac:dyDescent="0.55000000000000004">
      <c r="AF1106" s="259"/>
    </row>
    <row r="1107" spans="32:32" x14ac:dyDescent="0.55000000000000004">
      <c r="AF1107" s="259"/>
    </row>
    <row r="1108" spans="32:32" x14ac:dyDescent="0.55000000000000004">
      <c r="AF1108" s="259"/>
    </row>
    <row r="1109" spans="32:32" x14ac:dyDescent="0.55000000000000004">
      <c r="AF1109" s="259"/>
    </row>
    <row r="1110" spans="32:32" x14ac:dyDescent="0.55000000000000004">
      <c r="AF1110" s="259"/>
    </row>
    <row r="1111" spans="32:32" x14ac:dyDescent="0.55000000000000004">
      <c r="AF1111" s="259"/>
    </row>
    <row r="1112" spans="32:32" x14ac:dyDescent="0.55000000000000004">
      <c r="AF1112" s="259"/>
    </row>
    <row r="1113" spans="32:32" x14ac:dyDescent="0.55000000000000004">
      <c r="AF1113" s="259"/>
    </row>
  </sheetData>
  <mergeCells count="12">
    <mergeCell ref="G1098:H109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5"/>
  <sheetViews>
    <sheetView topLeftCell="A6" zoomScaleNormal="100" workbookViewId="0">
      <pane xSplit="1" ySplit="2" topLeftCell="AA1087" activePane="bottomRight" state="frozen"/>
      <selection activeCell="A6" sqref="A6"/>
      <selection pane="topRight" activeCell="B6" sqref="B6"/>
      <selection pane="bottomLeft" activeCell="A8" sqref="A8"/>
      <selection pane="bottomRight" activeCell="A1089" sqref="A1089:J108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981</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9"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9"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9" si="1840">+BA1036+1</f>
        <v>466</v>
      </c>
      <c r="BB1040" s="119">
        <v>1</v>
      </c>
      <c r="BC1040" s="26">
        <f t="shared" ref="BC1040:BC1045" si="1841">+BC1039+BB1040</f>
        <v>1674</v>
      </c>
      <c r="BD1040" s="217">
        <f t="shared" ref="BD1040:BD1089"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BF1089"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BR1089" si="3197">+AF1088</f>
        <v>484239</v>
      </c>
      <c r="BS1088">
        <f t="shared" ref="BS1088:BS1089" si="3198">+AH1088</f>
        <v>105586</v>
      </c>
      <c r="BT1088">
        <f t="shared" ref="BT1088:BT1089" si="3199">+AJ1088</f>
        <v>11131</v>
      </c>
      <c r="BU1088">
        <v>15</v>
      </c>
      <c r="BV1088">
        <f t="shared" ref="BV1088" si="3200">+AD1088</f>
        <v>1361</v>
      </c>
      <c r="BW1088">
        <f t="shared" ref="BW1088" si="3201">+BW1084+BV1088</f>
        <v>124949</v>
      </c>
      <c r="BX1088" s="167">
        <f t="shared" ref="BX1088" si="3202">+A1088</f>
        <v>44912</v>
      </c>
      <c r="BY1088">
        <f t="shared" ref="BY1088:BY1089" si="3203">+AL1088</f>
        <v>1408</v>
      </c>
      <c r="BZ1088">
        <f t="shared" ref="BZ1088" si="3204">+AN1088</f>
        <v>884</v>
      </c>
      <c r="CA1088">
        <f t="shared" ref="CA1088" si="3205">+AP1088</f>
        <v>9</v>
      </c>
      <c r="CB1088" s="167">
        <f t="shared" ref="CB1088" si="3206">+A1088</f>
        <v>44912</v>
      </c>
      <c r="CC1088">
        <f t="shared" ref="CC1088:CC1089" si="3207">+AR1088</f>
        <v>8562931</v>
      </c>
      <c r="CD1088">
        <f t="shared" ref="CD1088" si="3208">+AT1088</f>
        <v>13742</v>
      </c>
      <c r="CE1088">
        <f t="shared" ref="CE1088:CE1089"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c r="B1090" s="219"/>
      <c r="C1090" s="142"/>
      <c r="D1090" s="261"/>
      <c r="E1090" s="135"/>
      <c r="F1090" s="135"/>
      <c r="G1090" s="135"/>
      <c r="H1090" s="123"/>
      <c r="I1090" s="135"/>
      <c r="J1090" s="123"/>
      <c r="K1090" s="41"/>
      <c r="L1090" s="134"/>
      <c r="M1090" s="219"/>
      <c r="N1090" s="123"/>
      <c r="O1090" s="123"/>
      <c r="P1090" s="135"/>
      <c r="Q1090" s="135"/>
      <c r="R1090" s="123"/>
      <c r="S1090" s="123"/>
      <c r="T1090" s="135"/>
      <c r="U1090" s="135"/>
      <c r="V1090" s="123"/>
      <c r="W1090" s="41"/>
      <c r="X1090" s="136"/>
      <c r="Y1090" s="4"/>
      <c r="Z1090" s="74"/>
      <c r="AA1090" s="210"/>
      <c r="AB1090" s="210"/>
      <c r="AC1090" s="211"/>
      <c r="AD1090" s="170"/>
      <c r="AE1090" s="222"/>
      <c r="AF1090" s="143"/>
      <c r="AG1090" s="171"/>
      <c r="AH1090" s="143"/>
      <c r="AI1090" s="171"/>
      <c r="AJ1090" s="172"/>
      <c r="AK1090" s="173"/>
      <c r="AL1090" s="143"/>
      <c r="AM1090" s="222"/>
      <c r="AN1090" s="143"/>
      <c r="AO1090" s="171"/>
      <c r="AP1090" s="174"/>
      <c r="AQ1090" s="173"/>
      <c r="AR1090" s="143"/>
      <c r="AS1090" s="171"/>
      <c r="AT1090" s="143"/>
      <c r="AU1090" s="171"/>
      <c r="AV1090" s="175"/>
      <c r="AW1090" s="217"/>
      <c r="AX1090" s="216"/>
      <c r="AY1090" s="5"/>
      <c r="AZ1090" s="217"/>
      <c r="BA1090" s="217"/>
      <c r="BB1090" s="119"/>
      <c r="BC1090" s="26"/>
      <c r="BD1090" s="217"/>
      <c r="BE1090" s="209"/>
      <c r="BF1090" s="120"/>
      <c r="BG1090" s="120"/>
      <c r="BH1090" s="209"/>
      <c r="BI1090" s="120"/>
      <c r="BJ1090" s="1"/>
      <c r="BN1090" s="1"/>
      <c r="BQ1090" s="167"/>
      <c r="BX1090" s="167"/>
      <c r="CB1090" s="167"/>
      <c r="CF1090" s="216"/>
      <c r="CI1090" s="167"/>
      <c r="CL1090" s="167"/>
      <c r="CN1090" s="1"/>
      <c r="CO1090" s="253"/>
      <c r="CP1090" s="1"/>
      <c r="CQ1090" s="254"/>
      <c r="CR1090" s="167"/>
    </row>
    <row r="1091" spans="1:99" ht="18" customHeight="1" x14ac:dyDescent="0.55000000000000004">
      <c r="A1091" s="167"/>
      <c r="B1091" s="219"/>
      <c r="C1091" s="142"/>
      <c r="D1091" s="261"/>
      <c r="E1091" s="135"/>
      <c r="F1091" s="135"/>
      <c r="G1091" s="135"/>
      <c r="H1091" s="123"/>
      <c r="I1091" s="135"/>
      <c r="J1091" s="123"/>
      <c r="K1091" s="41"/>
      <c r="L1091" s="134"/>
      <c r="M1091" s="219"/>
      <c r="N1091" s="123"/>
      <c r="O1091" s="123"/>
      <c r="P1091" s="135"/>
      <c r="Q1091" s="135"/>
      <c r="R1091" s="123"/>
      <c r="S1091" s="123"/>
      <c r="T1091" s="135"/>
      <c r="U1091" s="135"/>
      <c r="V1091" s="123"/>
      <c r="W1091" s="41"/>
      <c r="X1091" s="136"/>
      <c r="Y1091" s="4"/>
      <c r="Z1091" s="74"/>
      <c r="AA1091" s="210"/>
      <c r="AB1091" s="210"/>
      <c r="AC1091" s="211"/>
      <c r="AD1091" s="170"/>
      <c r="AE1091" s="222"/>
      <c r="AF1091" s="143"/>
      <c r="AG1091" s="171"/>
      <c r="AH1091" s="143"/>
      <c r="AI1091" s="171"/>
      <c r="AJ1091" s="172"/>
      <c r="AK1091" s="173"/>
      <c r="AL1091" s="143"/>
      <c r="AM1091" s="222"/>
      <c r="AN1091" s="143"/>
      <c r="AO1091" s="171"/>
      <c r="AP1091" s="174"/>
      <c r="AQ1091" s="173"/>
      <c r="AR1091" s="143"/>
      <c r="AS1091" s="171"/>
      <c r="AT1091" s="143"/>
      <c r="AU1091" s="171"/>
      <c r="AV1091" s="175"/>
      <c r="AW1091" s="217"/>
      <c r="AX1091" s="216"/>
      <c r="AY1091" s="5"/>
      <c r="AZ1091" s="217"/>
      <c r="BA1091" s="217"/>
      <c r="BB1091" s="119"/>
      <c r="BC1091" s="26"/>
      <c r="BD1091" s="217"/>
      <c r="BE1091" s="209"/>
      <c r="BF1091" s="120"/>
      <c r="BG1091" s="120"/>
      <c r="BH1091" s="209"/>
      <c r="BI1091" s="120"/>
      <c r="BJ1091" s="1"/>
      <c r="BN1091" s="1"/>
      <c r="BQ1091" s="167"/>
      <c r="BX1091" s="167"/>
      <c r="CB1091" s="167"/>
      <c r="CF1091" s="216"/>
      <c r="CI1091" s="167"/>
      <c r="CL1091" s="167"/>
      <c r="CN1091" s="1"/>
      <c r="CO1091" s="253"/>
      <c r="CP1091" s="1"/>
      <c r="CQ1091" s="254"/>
      <c r="CR1091" s="167"/>
    </row>
    <row r="1092" spans="1:99" ht="18" customHeight="1" x14ac:dyDescent="0.55000000000000004">
      <c r="A1092" s="167"/>
      <c r="B1092" s="219"/>
      <c r="C1092" s="142"/>
      <c r="D1092" s="261"/>
      <c r="E1092" s="135"/>
      <c r="F1092" s="135"/>
      <c r="G1092" s="135"/>
      <c r="H1092" s="123"/>
      <c r="I1092" s="135"/>
      <c r="J1092" s="123"/>
      <c r="K1092" s="41"/>
      <c r="L1092" s="134"/>
      <c r="M1092" s="219"/>
      <c r="N1092" s="123"/>
      <c r="O1092" s="123"/>
      <c r="P1092" s="135"/>
      <c r="Q1092" s="135"/>
      <c r="R1092" s="123"/>
      <c r="S1092" s="123"/>
      <c r="T1092" s="135"/>
      <c r="U1092" s="135"/>
      <c r="V1092" s="123"/>
      <c r="W1092" s="41"/>
      <c r="X1092" s="136"/>
      <c r="Y1092" s="4"/>
      <c r="Z1092" s="74"/>
      <c r="AA1092" s="210"/>
      <c r="AB1092" s="210"/>
      <c r="AC1092" s="211"/>
      <c r="AD1092" s="170"/>
      <c r="AE1092" s="222"/>
      <c r="AF1092" s="143"/>
      <c r="AG1092" s="171"/>
      <c r="AH1092" s="143"/>
      <c r="AI1092" s="171"/>
      <c r="AJ1092" s="172"/>
      <c r="AK1092" s="173"/>
      <c r="AL1092" s="143"/>
      <c r="AM1092" s="171"/>
      <c r="AN1092" s="143"/>
      <c r="AO1092" s="171"/>
      <c r="AP1092" s="174"/>
      <c r="AQ1092" s="173"/>
      <c r="AR1092" s="143"/>
      <c r="AS1092" s="171"/>
      <c r="AT1092" s="143"/>
      <c r="AU1092" s="171"/>
      <c r="AV1092" s="175"/>
      <c r="AW1092" s="217"/>
      <c r="AX1092" s="216"/>
      <c r="AY1092" s="5"/>
      <c r="AZ1092" s="217"/>
      <c r="BA1092" s="217"/>
      <c r="BB1092" s="119"/>
      <c r="BC1092" s="26"/>
      <c r="BD1092" s="217"/>
      <c r="BE1092" s="209"/>
      <c r="BF1092" s="120"/>
      <c r="BG1092" s="120"/>
      <c r="BH1092" s="209"/>
      <c r="BI1092" s="120"/>
      <c r="BJ1092" s="1"/>
      <c r="BN1092" s="1"/>
      <c r="BQ1092" s="167"/>
      <c r="BX1092" s="167"/>
      <c r="CB1092" s="167"/>
      <c r="CE1092">
        <f>+AV1092</f>
        <v>0</v>
      </c>
      <c r="CF1092" s="216"/>
      <c r="CI1092" s="167"/>
      <c r="CL1092" s="167"/>
      <c r="CN1092" s="1"/>
      <c r="CO1092" s="253"/>
      <c r="CP1092" s="1"/>
      <c r="CQ1092" s="254"/>
      <c r="CR1092" s="167"/>
    </row>
    <row r="1093" spans="1:99" ht="18" customHeight="1" x14ac:dyDescent="0.55000000000000004">
      <c r="A1093" s="167"/>
      <c r="B1093" s="219"/>
      <c r="C1093" s="142"/>
      <c r="D1093" s="142"/>
      <c r="E1093" s="135"/>
      <c r="F1093" s="135"/>
      <c r="G1093" s="135"/>
      <c r="H1093" s="123"/>
      <c r="I1093" s="135"/>
      <c r="J1093" s="123"/>
      <c r="K1093" s="41"/>
      <c r="L1093" s="134"/>
      <c r="M1093" s="135"/>
      <c r="N1093" s="123"/>
      <c r="O1093" s="123"/>
      <c r="P1093" s="135"/>
      <c r="Q1093" s="135"/>
      <c r="R1093" s="123"/>
      <c r="S1093" s="123"/>
      <c r="T1093" s="135"/>
      <c r="U1093" s="135"/>
      <c r="V1093" s="123"/>
      <c r="W1093" s="41"/>
      <c r="X1093" s="136"/>
      <c r="Y1093" s="4"/>
      <c r="Z1093" s="74"/>
      <c r="AA1093" s="210"/>
      <c r="AB1093" s="210"/>
      <c r="AC1093" s="211"/>
      <c r="AD1093" s="170"/>
      <c r="AE1093" s="222"/>
      <c r="AF1093" s="143"/>
      <c r="AG1093" s="171"/>
      <c r="AH1093" s="143"/>
      <c r="AI1093" s="171"/>
      <c r="AJ1093" s="172"/>
      <c r="AK1093" s="173"/>
      <c r="AL1093" s="143"/>
      <c r="AM1093" s="171"/>
      <c r="AN1093" s="143"/>
      <c r="AO1093" s="171"/>
      <c r="AP1093" s="174"/>
      <c r="AQ1093" s="173"/>
      <c r="AR1093" s="143"/>
      <c r="AS1093" s="171"/>
      <c r="AT1093" s="143"/>
      <c r="AU1093" s="171"/>
      <c r="AV1093" s="175"/>
      <c r="AW1093" s="217"/>
      <c r="AX1093" s="216"/>
      <c r="AY1093" s="5"/>
      <c r="AZ1093" s="217"/>
      <c r="BA1093" s="217"/>
      <c r="BB1093" s="119"/>
      <c r="BC1093" s="26"/>
      <c r="BD1093" s="217"/>
      <c r="BE1093" s="209"/>
      <c r="BF1093" s="120"/>
      <c r="BG1093" s="120"/>
      <c r="BH1093" s="209"/>
      <c r="BI1093" s="120"/>
      <c r="BJ1093" s="1"/>
      <c r="BN1093" s="1"/>
      <c r="BQ1093" s="167"/>
      <c r="BX1093" s="167"/>
      <c r="CB1093" s="167"/>
      <c r="CI1093" s="167"/>
      <c r="CL1093" s="167"/>
      <c r="CN1093" s="1"/>
      <c r="CO1093" s="253"/>
      <c r="CP1093" s="1"/>
      <c r="CQ1093" s="254"/>
      <c r="CR1093" s="167"/>
    </row>
    <row r="1094" spans="1:99" ht="7" customHeight="1" thickBot="1" x14ac:dyDescent="0.6">
      <c r="A1094" s="65"/>
      <c r="B1094" s="134"/>
      <c r="C1094" s="142"/>
      <c r="D1094" s="135"/>
      <c r="E1094" s="135"/>
      <c r="F1094" s="135"/>
      <c r="G1094" s="135"/>
      <c r="H1094" s="123"/>
      <c r="I1094" s="135"/>
      <c r="J1094" s="123"/>
      <c r="K1094" s="136"/>
      <c r="L1094" s="134"/>
      <c r="M1094" s="135"/>
      <c r="N1094" s="123"/>
      <c r="O1094" s="123"/>
      <c r="P1094" s="135"/>
      <c r="Q1094" s="135"/>
      <c r="R1094" s="123"/>
      <c r="S1094" s="123"/>
      <c r="T1094" s="135"/>
      <c r="U1094" s="135"/>
      <c r="V1094" s="123"/>
      <c r="W1094" s="41"/>
      <c r="X1094" s="136"/>
      <c r="Z1094" s="65"/>
      <c r="AA1094" s="63"/>
      <c r="AB1094" s="63"/>
      <c r="AC1094" s="63"/>
      <c r="AD1094" s="170"/>
      <c r="AE1094" s="222"/>
      <c r="AF1094" s="143"/>
      <c r="AG1094" s="171"/>
      <c r="AH1094" s="143"/>
      <c r="AI1094" s="171"/>
      <c r="AJ1094" s="172"/>
      <c r="AK1094" s="173"/>
      <c r="AL1094" s="143"/>
      <c r="AM1094" s="171"/>
      <c r="AN1094" s="143"/>
      <c r="AO1094" s="171"/>
      <c r="AP1094" s="174"/>
      <c r="AQ1094" s="173"/>
      <c r="AR1094" s="143"/>
      <c r="AS1094" s="171"/>
      <c r="AT1094" s="143"/>
      <c r="AU1094" s="171"/>
      <c r="AV1094" s="175"/>
    </row>
    <row r="1095" spans="1:99" x14ac:dyDescent="0.55000000000000004">
      <c r="B1095" s="44"/>
      <c r="C1095" s="44"/>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AE1095">
        <f>SUM(AD443:AD448)</f>
        <v>190</v>
      </c>
      <c r="AY1095" s="44" t="s">
        <v>474</v>
      </c>
      <c r="BB1095" s="44" t="s">
        <v>473</v>
      </c>
      <c r="BV1095">
        <f>SUM(BV442:BV1094)</f>
        <v>474876</v>
      </c>
    </row>
    <row r="1096" spans="1:99" x14ac:dyDescent="0.55000000000000004">
      <c r="B1096">
        <f>SUM(B554:B584)</f>
        <v>832</v>
      </c>
      <c r="AA1096" s="263">
        <f>+AA881-AA880</f>
        <v>82409</v>
      </c>
      <c r="AE1096">
        <f>SUM(AD797:AD1093)</f>
        <v>405905</v>
      </c>
      <c r="AG1096">
        <f>40317-40254</f>
        <v>63</v>
      </c>
      <c r="AI1096" s="236">
        <f>SUM(AI189:AI558)</f>
        <v>205</v>
      </c>
      <c r="AJ1096">
        <f>SUM(AI797:AI1093)</f>
        <v>10427</v>
      </c>
      <c r="AK1096">
        <f>SUM(AK907:AK1092)</f>
        <v>1389</v>
      </c>
      <c r="AR1096" s="44">
        <f>SUM(AQ1075:AQ1081)</f>
        <v>99887</v>
      </c>
      <c r="AT1096" s="44">
        <f>SUM(AU1075:AU1081)</f>
        <v>192</v>
      </c>
      <c r="AU1096">
        <f>SUM(AU889:AU918)</f>
        <v>4396</v>
      </c>
      <c r="AV1096">
        <f>SUM(AU854:AU1093)</f>
        <v>14034</v>
      </c>
      <c r="AY1096" s="44">
        <f>SUM(AY359:AY413)</f>
        <v>69</v>
      </c>
      <c r="BB1096" s="44">
        <f>SUM(BB374:BB413)</f>
        <v>941</v>
      </c>
    </row>
    <row r="1097" spans="1:99" x14ac:dyDescent="0.55000000000000004">
      <c r="L1097">
        <f>SUM(L97:L1096)</f>
        <v>1582561</v>
      </c>
      <c r="P1097">
        <f>SUM(P97:P1096)</f>
        <v>61103</v>
      </c>
      <c r="AD1097">
        <f>SUM(AD188:AD194)</f>
        <v>82</v>
      </c>
      <c r="AG1097">
        <f>840+40254</f>
        <v>41094</v>
      </c>
      <c r="AJ1097">
        <f>SUM(AI797:AI827)</f>
        <v>7081</v>
      </c>
      <c r="AV1097">
        <f>SUM(AU797:AU827)</f>
        <v>0</v>
      </c>
      <c r="AY1097" s="44" t="s">
        <v>685</v>
      </c>
    </row>
    <row r="1098" spans="1:99" ht="15" customHeight="1" x14ac:dyDescent="0.55000000000000004">
      <c r="A1098" s="119"/>
      <c r="D1098">
        <f>SUM(B229:B259)</f>
        <v>435</v>
      </c>
      <c r="Z1098" s="119"/>
      <c r="AA1098" s="119"/>
      <c r="AB1098" s="119"/>
      <c r="AC1098" s="119"/>
      <c r="AJ1098">
        <f>SUM(AI828:AI857)</f>
        <v>1483</v>
      </c>
      <c r="AV1098">
        <f>SUM(AU828:AU857)</f>
        <v>12</v>
      </c>
      <c r="AY1098" s="44">
        <f>SUM(AY581:AY1094)</f>
        <v>24980</v>
      </c>
    </row>
    <row r="1099" spans="1:99" x14ac:dyDescent="0.55000000000000004">
      <c r="AB1099" s="44" t="s">
        <v>827</v>
      </c>
      <c r="AD1099" s="44">
        <f>SUM(AD810:AD816)</f>
        <v>17671</v>
      </c>
      <c r="AH1099" s="4">
        <f>SUM(AD797:AD827)</f>
        <v>206192</v>
      </c>
      <c r="AI1099" s="5" t="s">
        <v>949</v>
      </c>
      <c r="AJ1099" s="4">
        <f>SUM(AI797:AI827)</f>
        <v>7081</v>
      </c>
      <c r="AN1099" s="227">
        <f>SUM(AK797:AK827)</f>
        <v>1</v>
      </c>
      <c r="AO1099" s="231" t="s">
        <v>949</v>
      </c>
      <c r="AP1099" s="227">
        <f>SUM(AO797:AO827)</f>
        <v>0</v>
      </c>
      <c r="AT1099" s="26">
        <f>SUM(AQ797:AQ827)</f>
        <v>2905</v>
      </c>
      <c r="AU1099" s="218" t="s">
        <v>949</v>
      </c>
      <c r="AV1099" s="26">
        <f>SUM(AU797:AU827)</f>
        <v>0</v>
      </c>
    </row>
    <row r="1100" spans="1:99" x14ac:dyDescent="0.55000000000000004">
      <c r="AH1100" s="4">
        <f>SUM(AD828:AD857)</f>
        <v>44357</v>
      </c>
      <c r="AI1100" s="5" t="s">
        <v>948</v>
      </c>
      <c r="AJ1100" s="4">
        <f>SUM(AI828:AI857)</f>
        <v>1483</v>
      </c>
      <c r="AN1100" s="227">
        <f>SUM(AK828:AK857)</f>
        <v>0</v>
      </c>
      <c r="AO1100" s="231" t="s">
        <v>948</v>
      </c>
      <c r="AP1100" s="227">
        <f>SUM(AO828:AO857)</f>
        <v>0</v>
      </c>
      <c r="AT1100" s="26">
        <f>SUM(AQ828:AQ857)</f>
        <v>92489</v>
      </c>
      <c r="AU1100" s="218" t="s">
        <v>948</v>
      </c>
      <c r="AV1100" s="26">
        <f>SUM(AU828:AU857)</f>
        <v>12</v>
      </c>
    </row>
    <row r="1101" spans="1:99" x14ac:dyDescent="0.55000000000000004">
      <c r="AH1101" s="4">
        <f>SUM(AD858:AD888)</f>
        <v>1728</v>
      </c>
      <c r="AI1101" s="5" t="s">
        <v>914</v>
      </c>
      <c r="AJ1101" s="4">
        <f>SUM(AI858:AI888)</f>
        <v>70</v>
      </c>
      <c r="AN1101" s="227">
        <f>SUM(AK858:AK888)</f>
        <v>1</v>
      </c>
      <c r="AO1101" s="231" t="s">
        <v>914</v>
      </c>
      <c r="AP1101" s="227">
        <f>SUM(AO858:AO888)</f>
        <v>0</v>
      </c>
      <c r="AT1101" s="26">
        <f>SUM(AQ858:AQ888)</f>
        <v>1917100</v>
      </c>
      <c r="AU1101" s="218" t="s">
        <v>914</v>
      </c>
      <c r="AV1101" s="26">
        <f>SUM(AU858:AU888)</f>
        <v>1390</v>
      </c>
    </row>
    <row r="1102" spans="1:99" x14ac:dyDescent="0.55000000000000004">
      <c r="AH1102" s="4">
        <f>SUM(AD889:AD918)</f>
        <v>5667</v>
      </c>
      <c r="AI1102" s="5" t="s">
        <v>947</v>
      </c>
      <c r="AJ1102" s="4">
        <f>SUM(AI889:AI918)</f>
        <v>23</v>
      </c>
      <c r="AN1102" s="227">
        <f>SUM(AK889:AK918)</f>
        <v>181</v>
      </c>
      <c r="AO1102" s="231" t="s">
        <v>947</v>
      </c>
      <c r="AP1102" s="227">
        <f>SUM(AO889:AO918)</f>
        <v>0</v>
      </c>
      <c r="AT1102" s="26">
        <f>SUM(AQ889:AQ918)</f>
        <v>1734300</v>
      </c>
      <c r="AU1102" s="218" t="s">
        <v>947</v>
      </c>
      <c r="AV1102" s="26">
        <f>SUM(AU889:AU918)</f>
        <v>4396</v>
      </c>
    </row>
    <row r="1103" spans="1:99" x14ac:dyDescent="0.55000000000000004">
      <c r="AH1103" s="4">
        <f>SUM(AD919:AD949)</f>
        <v>17832</v>
      </c>
      <c r="AI1103" s="5" t="s">
        <v>966</v>
      </c>
      <c r="AJ1103" s="4">
        <f>SUM(AI919:AI949)</f>
        <v>102</v>
      </c>
      <c r="AN1103" s="227">
        <f>SUM(AK919:AK949)</f>
        <v>527</v>
      </c>
      <c r="AO1103" s="231" t="s">
        <v>966</v>
      </c>
      <c r="AP1103" s="227">
        <f>SUM(AO919:AO949)</f>
        <v>6</v>
      </c>
      <c r="AT1103" s="26">
        <f>SUM(AQ919:AQ949)</f>
        <v>820902</v>
      </c>
      <c r="AU1103" s="218" t="s">
        <v>966</v>
      </c>
      <c r="AV1103" s="26">
        <f>SUM(AU919:AU949)</f>
        <v>2276</v>
      </c>
    </row>
    <row r="1104" spans="1:99" x14ac:dyDescent="0.55000000000000004">
      <c r="AH1104" s="4">
        <f>SUM(AD950:AD980)</f>
        <v>29892</v>
      </c>
      <c r="AI1104" s="5" t="s">
        <v>978</v>
      </c>
      <c r="AJ1104" s="4">
        <f>SUM(AI950:AI980)</f>
        <v>187</v>
      </c>
      <c r="AN1104" s="227">
        <f>SUM(AK950:AK980)</f>
        <v>2</v>
      </c>
      <c r="AO1104" s="231" t="s">
        <v>978</v>
      </c>
      <c r="AP1104" s="227">
        <f>SUM(AO950:AO980)</f>
        <v>0</v>
      </c>
      <c r="AT1104" s="26">
        <f>SUM(AQ950:AQ980)</f>
        <v>719844</v>
      </c>
      <c r="AU1104" s="218" t="s">
        <v>978</v>
      </c>
      <c r="AV1104" s="26">
        <f>SUM(AU950:AU980)</f>
        <v>987</v>
      </c>
    </row>
    <row r="1105" spans="34:48" x14ac:dyDescent="0.55000000000000004">
      <c r="AH1105" s="4">
        <f>SUM(AD981:AD1010)</f>
        <v>28866</v>
      </c>
      <c r="AI1105" s="5" t="s">
        <v>979</v>
      </c>
      <c r="AJ1105" s="4">
        <f>SUM(AI981:AI1010)</f>
        <v>471</v>
      </c>
      <c r="AN1105" s="227">
        <f>SUM(AK981:AK1010)</f>
        <v>0</v>
      </c>
      <c r="AO1105" s="231" t="s">
        <v>979</v>
      </c>
      <c r="AP1105" s="227">
        <f>SUM(AO981:AO1010)</f>
        <v>0</v>
      </c>
      <c r="AT1105" s="26">
        <f>SUM(AQ981:AQ1010)</f>
        <v>1153371</v>
      </c>
      <c r="AU1105" s="218" t="s">
        <v>979</v>
      </c>
      <c r="AV1105"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4"/>
  <sheetViews>
    <sheetView zoomScale="115" zoomScaleNormal="115" workbookViewId="0">
      <pane xSplit="3" ySplit="1" topLeftCell="D846" activePane="bottomRight" state="frozen"/>
      <selection pane="topRight" activeCell="C1" sqref="C1"/>
      <selection pane="bottomLeft" activeCell="A2" sqref="A2"/>
      <selection pane="bottomRight" activeCell="B852" sqref="B852:J85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9"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9"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9"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9" s="100" customFormat="1" ht="17.5" customHeight="1" x14ac:dyDescent="0.55000000000000004">
      <c r="B853" s="265"/>
      <c r="C853" s="114"/>
      <c r="J853" s="265"/>
      <c r="AG853" s="266"/>
      <c r="AH853" s="114"/>
      <c r="AI853" s="267"/>
      <c r="AJ853" s="267"/>
      <c r="AL853" s="267"/>
    </row>
    <row r="854" spans="2:39" s="100" customFormat="1" ht="17.5" customHeight="1" x14ac:dyDescent="0.55000000000000004">
      <c r="B854" s="265"/>
      <c r="C854" s="114"/>
      <c r="J854" s="265"/>
      <c r="AG854" s="266"/>
      <c r="AH854" s="114"/>
      <c r="AI854" s="267"/>
      <c r="AJ854" s="267"/>
      <c r="AL854" s="267"/>
    </row>
    <row r="855" spans="2:39" ht="17.5" customHeight="1" x14ac:dyDescent="0.55000000000000004">
      <c r="B855" s="242"/>
      <c r="C855" s="1"/>
      <c r="E855" s="258"/>
      <c r="J855" s="242"/>
      <c r="AH855" s="1"/>
      <c r="AI855" s="243"/>
      <c r="AJ855" s="243"/>
    </row>
    <row r="856" spans="2:39" x14ac:dyDescent="0.55000000000000004">
      <c r="B856" s="219"/>
      <c r="C856" s="1"/>
      <c r="AH856" s="249">
        <v>1</v>
      </c>
    </row>
    <row r="857" spans="2:39" s="241" customFormat="1" ht="5" customHeight="1" x14ac:dyDescent="0.55000000000000004">
      <c r="B857" s="240"/>
      <c r="C857" s="239"/>
      <c r="AG857" s="4"/>
    </row>
    <row r="858" spans="2:39" ht="5.5" customHeight="1" x14ac:dyDescent="0.55000000000000004">
      <c r="B858" s="4"/>
      <c r="C858" s="1"/>
    </row>
    <row r="859" spans="2:39" x14ac:dyDescent="0.55000000000000004">
      <c r="B859">
        <f>SUM(B2:B858)</f>
        <v>26297</v>
      </c>
      <c r="C859" s="1" t="s">
        <v>348</v>
      </c>
      <c r="D859" s="26">
        <f t="shared" ref="D859:J859" si="299">SUM(D2:D858)</f>
        <v>5282</v>
      </c>
      <c r="E859" s="26">
        <f t="shared" si="299"/>
        <v>6343</v>
      </c>
      <c r="F859" s="26">
        <f t="shared" si="299"/>
        <v>1949</v>
      </c>
      <c r="G859">
        <f t="shared" si="299"/>
        <v>1030</v>
      </c>
      <c r="H859">
        <f t="shared" si="299"/>
        <v>1778</v>
      </c>
      <c r="I859" s="26">
        <f t="shared" si="299"/>
        <v>3014</v>
      </c>
      <c r="J859" s="26">
        <f t="shared" si="299"/>
        <v>6901</v>
      </c>
      <c r="K859">
        <f t="shared" ref="K859:AF859" si="300">SUM(K2:K858)</f>
        <v>1421</v>
      </c>
      <c r="L859">
        <f t="shared" si="300"/>
        <v>16</v>
      </c>
      <c r="M859">
        <f t="shared" si="300"/>
        <v>237</v>
      </c>
      <c r="N859">
        <f t="shared" si="300"/>
        <v>120</v>
      </c>
      <c r="O859" s="26">
        <f t="shared" si="300"/>
        <v>543</v>
      </c>
      <c r="P859">
        <f t="shared" si="300"/>
        <v>22</v>
      </c>
      <c r="Q859">
        <f t="shared" si="300"/>
        <v>26</v>
      </c>
      <c r="R859">
        <f t="shared" si="300"/>
        <v>224</v>
      </c>
      <c r="S859">
        <f t="shared" si="300"/>
        <v>170</v>
      </c>
      <c r="T859">
        <f t="shared" si="300"/>
        <v>198</v>
      </c>
      <c r="U859">
        <f t="shared" si="300"/>
        <v>167</v>
      </c>
      <c r="V859">
        <f t="shared" si="300"/>
        <v>524</v>
      </c>
      <c r="W859">
        <f t="shared" si="300"/>
        <v>45</v>
      </c>
      <c r="X859">
        <f t="shared" si="300"/>
        <v>76</v>
      </c>
      <c r="Y859">
        <f t="shared" si="300"/>
        <v>353</v>
      </c>
      <c r="Z859">
        <f t="shared" si="300"/>
        <v>422</v>
      </c>
      <c r="AA859">
        <f t="shared" si="300"/>
        <v>1</v>
      </c>
      <c r="AB859">
        <f t="shared" si="300"/>
        <v>645</v>
      </c>
      <c r="AC859">
        <f t="shared" si="300"/>
        <v>76</v>
      </c>
      <c r="AD859">
        <f t="shared" si="300"/>
        <v>920</v>
      </c>
      <c r="AF859">
        <f t="shared" si="300"/>
        <v>687</v>
      </c>
      <c r="AM859" s="243"/>
    </row>
    <row r="860" spans="2:39" x14ac:dyDescent="0.55000000000000004">
      <c r="C860" s="1"/>
    </row>
    <row r="861" spans="2:39" ht="5" customHeight="1" x14ac:dyDescent="0.55000000000000004">
      <c r="C861" s="1"/>
    </row>
    <row r="864" spans="2:39" x14ac:dyDescent="0.55000000000000004">
      <c r="B864" s="219"/>
      <c r="K86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1" zoomScale="55" zoomScaleNormal="55" workbookViewId="0">
      <selection activeCell="T132" sqref="T13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1"/>
  <sheetViews>
    <sheetView topLeftCell="A2" workbookViewId="0">
      <pane xSplit="2" ySplit="2" topLeftCell="C890" activePane="bottomRight" state="frozen"/>
      <selection activeCell="O24" sqref="O24"/>
      <selection pane="topRight" activeCell="O24" sqref="O24"/>
      <selection pane="bottomLeft" activeCell="O24" sqref="O24"/>
      <selection pane="bottomRight" activeCell="H895" sqref="H89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4" si="345">+A804+1</f>
        <v>807</v>
      </c>
      <c r="B805" s="228"/>
      <c r="C805" s="44"/>
      <c r="D805" t="s">
        <v>333</v>
      </c>
      <c r="E805">
        <v>24</v>
      </c>
      <c r="F805">
        <f t="shared" ref="F805:F894"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44910</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ref="I891" si="614">+I889+H891</f>
        <v>1858</v>
      </c>
      <c r="J891" s="119"/>
      <c r="K891" s="232">
        <f t="shared" ref="K891" si="615">+K889+J891</f>
        <v>977</v>
      </c>
      <c r="L891" s="232">
        <f t="shared" ref="L891" si="616">+L889+J891</f>
        <v>78</v>
      </c>
      <c r="M891" s="4"/>
      <c r="N891" s="232">
        <f t="shared" ref="N891" si="617">+N889+M891</f>
        <v>3</v>
      </c>
      <c r="O891" s="273"/>
      <c r="P891" s="119"/>
      <c r="Q891" s="5"/>
      <c r="R891" s="248">
        <f t="shared" ref="R891" si="618">+R889+Q891</f>
        <v>352</v>
      </c>
      <c r="S891" s="218">
        <f t="shared" ref="S891" si="619">+S889+Q891</f>
        <v>591</v>
      </c>
      <c r="T891" s="233">
        <f t="shared" ref="T891" si="620">+T889+O891-P891-Q891</f>
        <v>18971</v>
      </c>
      <c r="U891" s="250">
        <f t="shared" ref="U891" si="621">+G891</f>
        <v>44910</v>
      </c>
      <c r="V891" s="4">
        <f t="shared" ref="V891" si="622">+H891</f>
        <v>0</v>
      </c>
      <c r="W891" s="26">
        <f t="shared" ref="W891" si="623">+I891</f>
        <v>1858</v>
      </c>
      <c r="X891" s="233">
        <f t="shared" ref="X891" si="624">+X889+V891-J891</f>
        <v>877</v>
      </c>
      <c r="Y891" s="4">
        <f t="shared" ref="Y891" si="625">+O891</f>
        <v>0</v>
      </c>
      <c r="Z891" s="230">
        <f t="shared" ref="Z891" si="626">+Z889+Y891-P891-Q891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ref="I892" si="627">+I890+H892</f>
        <v>1892</v>
      </c>
      <c r="J892" s="119"/>
      <c r="K892" s="232">
        <f t="shared" ref="K892" si="628">+K890+J892</f>
        <v>977</v>
      </c>
      <c r="L892" s="232">
        <f t="shared" ref="L892" si="629">+L890+J892</f>
        <v>78</v>
      </c>
      <c r="M892" s="4"/>
      <c r="N892" s="232">
        <f t="shared" ref="N892" si="630">+N890+M892</f>
        <v>3</v>
      </c>
      <c r="O892" s="273"/>
      <c r="P892" s="119"/>
      <c r="Q892" s="5"/>
      <c r="R892" s="248">
        <f t="shared" ref="R892" si="631">+R890+Q892</f>
        <v>352</v>
      </c>
      <c r="S892" s="218">
        <f t="shared" ref="S892" si="632">+S890+Q892</f>
        <v>591</v>
      </c>
      <c r="T892" s="233">
        <f t="shared" ref="T892" si="633">+T890+O892-P892-Q892</f>
        <v>18823</v>
      </c>
      <c r="U892" s="250">
        <f t="shared" ref="U892" si="634">+G892</f>
        <v>44911</v>
      </c>
      <c r="V892" s="4">
        <f t="shared" ref="V892" si="635">+H892</f>
        <v>0</v>
      </c>
      <c r="W892" s="26">
        <f t="shared" ref="W892" si="636">+I892</f>
        <v>1892</v>
      </c>
      <c r="X892" s="233">
        <f t="shared" ref="X892" si="637">+X890+V892-J892</f>
        <v>911</v>
      </c>
      <c r="Y892" s="4">
        <f t="shared" ref="Y892" si="638">+O892</f>
        <v>0</v>
      </c>
      <c r="Z892" s="230">
        <f t="shared" ref="Z892" si="639">+Z890+Y892-P892-Q892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ref="I893" si="640">+I891+H893</f>
        <v>1858</v>
      </c>
      <c r="J893" s="119"/>
      <c r="K893" s="232">
        <f t="shared" ref="K893" si="641">+K891+J893</f>
        <v>977</v>
      </c>
      <c r="L893" s="232">
        <f t="shared" ref="L893" si="642">+L891+J893</f>
        <v>78</v>
      </c>
      <c r="M893" s="4"/>
      <c r="N893" s="232">
        <f t="shared" ref="N893" si="643">+N891+M893</f>
        <v>3</v>
      </c>
      <c r="O893" s="273"/>
      <c r="P893" s="119"/>
      <c r="Q893" s="5"/>
      <c r="R893" s="248">
        <f t="shared" ref="R893" si="644">+R891+Q893</f>
        <v>352</v>
      </c>
      <c r="S893" s="218">
        <f t="shared" ref="S893" si="645">+S891+Q893</f>
        <v>591</v>
      </c>
      <c r="T893" s="233">
        <f t="shared" ref="T893" si="646">+T891+O893-P893-Q893</f>
        <v>18971</v>
      </c>
      <c r="U893" s="250">
        <f t="shared" ref="U893" si="647">+G893</f>
        <v>44912</v>
      </c>
      <c r="V893" s="4">
        <f t="shared" ref="V893" si="648">+H893</f>
        <v>0</v>
      </c>
      <c r="W893" s="26">
        <f t="shared" ref="W893" si="649">+I893</f>
        <v>1858</v>
      </c>
      <c r="X893" s="233">
        <f t="shared" ref="X893" si="650">+X891+V893-J893</f>
        <v>877</v>
      </c>
      <c r="Y893" s="4">
        <f t="shared" ref="Y893" si="651">+O893</f>
        <v>0</v>
      </c>
      <c r="Z893" s="230">
        <f t="shared" ref="Z893" si="652">+Z891+Y893-P893-Q893</f>
        <v>18971</v>
      </c>
    </row>
    <row r="894" spans="1:26" ht="26" customHeight="1" x14ac:dyDescent="0.55000000000000004">
      <c r="A894">
        <f t="shared" si="345"/>
        <v>896</v>
      </c>
      <c r="B894" s="228"/>
      <c r="C894" s="44"/>
      <c r="D894" t="s">
        <v>448</v>
      </c>
      <c r="E894">
        <v>24</v>
      </c>
      <c r="F894">
        <f t="shared" si="346"/>
        <v>761</v>
      </c>
      <c r="G894" s="1">
        <v>44913</v>
      </c>
      <c r="H894" s="272">
        <v>0</v>
      </c>
      <c r="I894" s="227">
        <f t="shared" ref="I894" si="653">+I892+H894</f>
        <v>1892</v>
      </c>
      <c r="J894" s="119"/>
      <c r="K894" s="232">
        <f t="shared" ref="K894" si="654">+K892+J894</f>
        <v>977</v>
      </c>
      <c r="L894" s="232">
        <f t="shared" ref="L894" si="655">+L892+J894</f>
        <v>78</v>
      </c>
      <c r="M894" s="4"/>
      <c r="N894" s="232">
        <f t="shared" ref="N894" si="656">+N892+M894</f>
        <v>3</v>
      </c>
      <c r="O894" s="273"/>
      <c r="P894" s="119"/>
      <c r="Q894" s="5"/>
      <c r="R894" s="248">
        <f t="shared" ref="R894" si="657">+R892+Q894</f>
        <v>352</v>
      </c>
      <c r="S894" s="218">
        <f t="shared" ref="S894" si="658">+S892+Q894</f>
        <v>591</v>
      </c>
      <c r="T894" s="233">
        <f t="shared" ref="T894" si="659">+T892+O894-P894-Q894</f>
        <v>18823</v>
      </c>
      <c r="U894" s="250">
        <f t="shared" ref="U894" si="660">+G894</f>
        <v>44913</v>
      </c>
      <c r="V894" s="4">
        <f t="shared" ref="V894" si="661">+H894</f>
        <v>0</v>
      </c>
      <c r="W894" s="26">
        <f t="shared" ref="W894" si="662">+I894</f>
        <v>1892</v>
      </c>
      <c r="X894" s="233">
        <f t="shared" ref="X894" si="663">+X892+V894-J894</f>
        <v>911</v>
      </c>
      <c r="Y894" s="4">
        <f t="shared" ref="Y894" si="664">+O894</f>
        <v>0</v>
      </c>
      <c r="Z894" s="230">
        <f t="shared" ref="Z894" si="665">+Z892+Y894-P894-Q894</f>
        <v>18823</v>
      </c>
    </row>
    <row r="895" spans="1:26" ht="26" customHeight="1" x14ac:dyDescent="0.55000000000000004">
      <c r="B895" s="228"/>
      <c r="C895" s="44"/>
      <c r="G895" s="1"/>
      <c r="H895" s="272"/>
      <c r="I895" s="227"/>
      <c r="J895" s="119"/>
      <c r="K895" s="232"/>
      <c r="L895" s="232"/>
      <c r="M895" s="4"/>
      <c r="N895" s="232"/>
      <c r="O895" s="273"/>
      <c r="P895" s="119"/>
      <c r="Q895" s="5"/>
      <c r="R895" s="248"/>
      <c r="S895" s="218"/>
      <c r="T895" s="233"/>
      <c r="U895" s="250"/>
      <c r="V895" s="4"/>
      <c r="W895" s="26"/>
      <c r="X895" s="233"/>
      <c r="Y895" s="4"/>
      <c r="Z895" s="230"/>
    </row>
    <row r="896" spans="1:26" ht="26" customHeight="1" x14ac:dyDescent="0.55000000000000004">
      <c r="B896" s="228"/>
      <c r="C896" s="44"/>
      <c r="G896" s="1"/>
      <c r="H896" s="272"/>
      <c r="I896" s="227"/>
      <c r="J896" s="119"/>
      <c r="K896" s="232"/>
      <c r="L896" s="232"/>
      <c r="M896" s="4"/>
      <c r="N896" s="232"/>
      <c r="O896" s="273"/>
      <c r="P896" s="119"/>
      <c r="Q896" s="5"/>
      <c r="R896" s="248"/>
      <c r="S896" s="218"/>
      <c r="T896" s="233"/>
      <c r="U896" s="250"/>
      <c r="V896" s="4"/>
      <c r="W896" s="26"/>
      <c r="X896" s="233"/>
      <c r="Y896" s="4"/>
      <c r="Z896" s="230"/>
    </row>
    <row r="897" spans="2:26" ht="26" customHeight="1" x14ac:dyDescent="0.55000000000000004">
      <c r="B897" s="228"/>
      <c r="C897" s="44"/>
      <c r="G897" s="1"/>
      <c r="H897" s="272"/>
      <c r="I897" s="227"/>
      <c r="J897" s="119"/>
      <c r="K897" s="232"/>
      <c r="L897" s="232"/>
      <c r="M897" s="4"/>
      <c r="N897" s="232"/>
      <c r="O897" s="273"/>
      <c r="P897" s="119"/>
      <c r="Q897" s="5"/>
      <c r="R897" s="248"/>
      <c r="S897" s="218"/>
      <c r="T897" s="233"/>
      <c r="U897" s="250"/>
      <c r="V897" s="4"/>
      <c r="W897" s="26"/>
      <c r="X897" s="233"/>
      <c r="Y897" s="4"/>
      <c r="Z897" s="230"/>
    </row>
    <row r="898" spans="2:26" ht="24" customHeight="1" x14ac:dyDescent="0.55000000000000004">
      <c r="B898" s="228"/>
      <c r="C898" s="44"/>
      <c r="G898" s="1"/>
      <c r="H898" s="119"/>
      <c r="I898" s="227"/>
      <c r="J898" s="119"/>
      <c r="K898" s="232"/>
      <c r="L898" s="271"/>
      <c r="M898" s="4"/>
      <c r="N898" s="232"/>
      <c r="O898" s="119"/>
      <c r="P898" s="119"/>
      <c r="Q898" s="5"/>
      <c r="R898" s="248"/>
      <c r="S898" s="218"/>
      <c r="T898" s="233"/>
      <c r="U898" s="250"/>
      <c r="V898" s="4"/>
      <c r="W898" s="26"/>
      <c r="X898" s="233"/>
      <c r="Y898" s="4"/>
      <c r="Z898" s="230"/>
    </row>
    <row r="899" spans="2:26" ht="24" customHeight="1" x14ac:dyDescent="0.55000000000000004">
      <c r="B899" s="228"/>
      <c r="C899" s="44"/>
      <c r="G899" s="1"/>
      <c r="H899" s="119"/>
      <c r="I899" s="227"/>
      <c r="J899" s="119"/>
      <c r="K899" s="232"/>
      <c r="L899" s="271"/>
      <c r="M899" s="4"/>
      <c r="N899" s="232"/>
      <c r="O899" s="119"/>
      <c r="P899" s="119"/>
      <c r="Q899" s="5"/>
      <c r="R899" s="248"/>
      <c r="S899" s="218"/>
      <c r="T899" s="233"/>
      <c r="U899" s="250"/>
      <c r="V899" s="4"/>
      <c r="W899" s="26"/>
      <c r="X899" s="233"/>
      <c r="Y899" s="4"/>
      <c r="Z899" s="230"/>
    </row>
    <row r="900" spans="2:26" x14ac:dyDescent="0.55000000000000004">
      <c r="B900" s="228"/>
      <c r="C900" s="44"/>
      <c r="G900" s="1"/>
      <c r="H900" s="44"/>
      <c r="J900" s="44"/>
      <c r="K900" s="256"/>
      <c r="L900" s="256"/>
      <c r="N900" s="256"/>
      <c r="O900" s="44"/>
      <c r="Q900" s="34"/>
      <c r="R900" s="257"/>
      <c r="S900" s="34"/>
      <c r="T900" s="44"/>
      <c r="U900" s="1"/>
    </row>
    <row r="901"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2022-12-19T07:40:25Z</dcterms:modified>
</cp:coreProperties>
</file>