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8988DADD-01DC-4F47-8456-D40A606A50EB}" xr6:coauthVersionLast="47" xr6:coauthVersionMax="47" xr10:uidLastSave="{00000000-0000-0000-0000-000000000000}"/>
  <bookViews>
    <workbookView xWindow="8930" yWindow="0" windowWidth="8520" windowHeight="958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079" i="2" l="1"/>
  <c r="I1080" i="2" l="1"/>
  <c r="H1080" i="2"/>
  <c r="O1080" i="2"/>
  <c r="AF1080" i="2"/>
  <c r="AE1080" i="2"/>
  <c r="AA1080" i="2"/>
  <c r="Z1080" i="2"/>
  <c r="X1080" i="2"/>
  <c r="W1080" i="2"/>
  <c r="P1080" i="2"/>
  <c r="M1080" i="2"/>
  <c r="AB1080" i="2" s="1"/>
  <c r="K1080" i="2"/>
  <c r="Y1079" i="5"/>
  <c r="CU1079" i="5"/>
  <c r="CT1079" i="5"/>
  <c r="CS1079" i="5"/>
  <c r="CR1079" i="5"/>
  <c r="CQ1079" i="5"/>
  <c r="CP1079" i="5"/>
  <c r="CO1079" i="5"/>
  <c r="CN1079" i="5"/>
  <c r="CM1079" i="5"/>
  <c r="CL1079" i="5"/>
  <c r="CK1079" i="5"/>
  <c r="CJ1079" i="5"/>
  <c r="CI1079" i="5"/>
  <c r="CH1079" i="5"/>
  <c r="CG1079" i="5"/>
  <c r="CF1079" i="5"/>
  <c r="CE1079" i="5"/>
  <c r="CD1079" i="5"/>
  <c r="CC1079" i="5"/>
  <c r="CB1079" i="5"/>
  <c r="CA1079" i="5"/>
  <c r="BZ1079" i="5"/>
  <c r="BY1079" i="5"/>
  <c r="BX1079" i="5"/>
  <c r="BW1079" i="5"/>
  <c r="BV1079" i="5"/>
  <c r="BT1079" i="5"/>
  <c r="BS1079" i="5"/>
  <c r="BR1079" i="5"/>
  <c r="BQ1079" i="5"/>
  <c r="BN1079" i="5"/>
  <c r="BM1079" i="5"/>
  <c r="BL1079" i="5"/>
  <c r="BP1079" i="5" s="1"/>
  <c r="BJ1079" i="5"/>
  <c r="BH1079" i="5"/>
  <c r="BF1079" i="5"/>
  <c r="BE1079" i="5"/>
  <c r="BD1079" i="5"/>
  <c r="BC1079" i="5"/>
  <c r="BA1079" i="5"/>
  <c r="AZ1079" i="5"/>
  <c r="Z1079" i="5"/>
  <c r="AX1079" i="5"/>
  <c r="AW1079" i="5"/>
  <c r="AC1079" i="5"/>
  <c r="AB1079" i="5"/>
  <c r="AA1079" i="5"/>
  <c r="AU1079" i="5"/>
  <c r="AS1079" i="5"/>
  <c r="AQ1079" i="5"/>
  <c r="AO1079" i="5"/>
  <c r="AM1079" i="5"/>
  <c r="AK1079" i="5"/>
  <c r="AI1079" i="5"/>
  <c r="AG1079" i="5"/>
  <c r="AD1079" i="5"/>
  <c r="AE1079" i="5" s="1"/>
  <c r="C1079" i="5"/>
  <c r="D1079" i="5" s="1"/>
  <c r="B841" i="7"/>
  <c r="AK842" i="7"/>
  <c r="AJ842" i="7"/>
  <c r="AH842" i="7"/>
  <c r="AL841" i="7"/>
  <c r="AI841" i="7" s="1"/>
  <c r="AK841" i="7"/>
  <c r="AJ841" i="7"/>
  <c r="AH841" i="7"/>
  <c r="J842" i="7"/>
  <c r="B842" i="7" s="1"/>
  <c r="AL842" i="7" s="1"/>
  <c r="AI842" i="7" s="1"/>
  <c r="Y884" i="6"/>
  <c r="Z884" i="6" s="1"/>
  <c r="V884" i="6"/>
  <c r="X884" i="6" s="1"/>
  <c r="U884" i="6"/>
  <c r="T884" i="6"/>
  <c r="S884" i="6"/>
  <c r="R884" i="6"/>
  <c r="N884" i="6"/>
  <c r="L884" i="6"/>
  <c r="K884" i="6"/>
  <c r="I884" i="6"/>
  <c r="W884" i="6" s="1"/>
  <c r="F884" i="6"/>
  <c r="A884" i="6"/>
  <c r="Z1078" i="5"/>
  <c r="O1079" i="2"/>
  <c r="J841" i="7"/>
  <c r="Y883" i="6"/>
  <c r="V883" i="6"/>
  <c r="U883" i="6"/>
  <c r="CR1078" i="5"/>
  <c r="CP1078" i="5"/>
  <c r="CN1078" i="5"/>
  <c r="CL1078" i="5"/>
  <c r="CI1078" i="5"/>
  <c r="CF1078" i="5"/>
  <c r="CE1078" i="5"/>
  <c r="CD1078" i="5"/>
  <c r="CC1078" i="5"/>
  <c r="CB1078" i="5"/>
  <c r="CA1078" i="5"/>
  <c r="BZ1078" i="5"/>
  <c r="BY1078" i="5"/>
  <c r="BX1078" i="5"/>
  <c r="BT1078" i="5"/>
  <c r="BS1078" i="5"/>
  <c r="BR1078" i="5"/>
  <c r="BQ1078" i="5"/>
  <c r="BM1078" i="5"/>
  <c r="BK1078" i="5" s="1"/>
  <c r="BL1078" i="5"/>
  <c r="BH1078" i="5"/>
  <c r="BF1078" i="5"/>
  <c r="BE1078" i="5"/>
  <c r="BJ1078" i="5" s="1"/>
  <c r="BN1078" i="5" s="1"/>
  <c r="AX1078" i="5"/>
  <c r="AU1078" i="5"/>
  <c r="CT1078" i="5" s="1"/>
  <c r="AS1078" i="5"/>
  <c r="CU1078" i="5" s="1"/>
  <c r="AQ1078" i="5"/>
  <c r="CS1078" i="5" s="1"/>
  <c r="AO1078" i="5"/>
  <c r="AM1078" i="5"/>
  <c r="AK1078" i="5"/>
  <c r="AI1078" i="5"/>
  <c r="CQ1078" i="5" s="1"/>
  <c r="AG1078" i="5"/>
  <c r="CK1078" i="5" s="1"/>
  <c r="AD1078" i="5"/>
  <c r="CO1078" i="5" s="1"/>
  <c r="AC1078" i="5"/>
  <c r="AB1078" i="5"/>
  <c r="AA1078" i="5"/>
  <c r="AF1079" i="2"/>
  <c r="AE1079" i="2"/>
  <c r="AB1079" i="2"/>
  <c r="AA1079" i="2"/>
  <c r="Z1079" i="2"/>
  <c r="X1079" i="2"/>
  <c r="W1079" i="2"/>
  <c r="P1079" i="2"/>
  <c r="M1079" i="2"/>
  <c r="K1079" i="2"/>
  <c r="H1079" i="2"/>
  <c r="Y1079" i="2" s="1"/>
  <c r="Z1077" i="5"/>
  <c r="BE1077" i="5" s="1"/>
  <c r="BJ1077" i="5" s="1"/>
  <c r="BN1077" i="5" s="1"/>
  <c r="CR1077" i="5"/>
  <c r="CL1077" i="5"/>
  <c r="CI1077" i="5"/>
  <c r="CF1077" i="5"/>
  <c r="CE1077" i="5"/>
  <c r="CD1077" i="5"/>
  <c r="CC1077" i="5"/>
  <c r="CB1077" i="5"/>
  <c r="CA1077" i="5"/>
  <c r="BZ1077" i="5"/>
  <c r="BY1077" i="5"/>
  <c r="BX1077" i="5"/>
  <c r="BV1077" i="5"/>
  <c r="BT1077" i="5"/>
  <c r="BS1077" i="5"/>
  <c r="BR1077" i="5"/>
  <c r="BQ1077" i="5"/>
  <c r="BM1077" i="5"/>
  <c r="BL1077" i="5"/>
  <c r="BH1077" i="5"/>
  <c r="BF1077" i="5"/>
  <c r="AX1077" i="5"/>
  <c r="AK840" i="7"/>
  <c r="AJ840" i="7"/>
  <c r="AH840" i="7"/>
  <c r="J840" i="7"/>
  <c r="B840" i="7" s="1"/>
  <c r="AL840" i="7" s="1"/>
  <c r="AI840" i="7" s="1"/>
  <c r="AU1077" i="5"/>
  <c r="CT1077" i="5" s="1"/>
  <c r="AS1077" i="5"/>
  <c r="CU1077" i="5" s="1"/>
  <c r="AQ1077" i="5"/>
  <c r="CS1077" i="5" s="1"/>
  <c r="AO1077" i="5"/>
  <c r="AM1077" i="5"/>
  <c r="AK1077" i="5"/>
  <c r="AI1077" i="5"/>
  <c r="CQ1077" i="5" s="1"/>
  <c r="AG1077" i="5"/>
  <c r="CK1077" i="5" s="1"/>
  <c r="AD1077" i="5"/>
  <c r="CO1077" i="5" s="1"/>
  <c r="AC1077" i="5"/>
  <c r="AB1077" i="5"/>
  <c r="AA1077" i="5"/>
  <c r="AF1076" i="2"/>
  <c r="AF1077" i="2"/>
  <c r="AF1078" i="2"/>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AI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CT1075" i="5" s="1"/>
  <c r="AS1075" i="5"/>
  <c r="CU1075" i="5" s="1"/>
  <c r="AQ1075" i="5"/>
  <c r="CS1075" i="5" s="1"/>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F1075" i="2"/>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F1074" i="2"/>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Y1080" i="2" l="1"/>
  <c r="BK1079" i="5"/>
  <c r="BO1079" i="5"/>
  <c r="BI1079" i="5"/>
  <c r="BG1079" i="5" s="1"/>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AR1086" i="5"/>
  <c r="CJ1070" i="5"/>
  <c r="BE1070" i="5"/>
  <c r="BJ1070" i="5" s="1"/>
  <c r="BN1070" i="5" s="1"/>
  <c r="CN1070" i="5"/>
  <c r="BK1070" i="5"/>
  <c r="AI831" i="7"/>
  <c r="CM1069" i="5"/>
  <c r="CG1069" i="5"/>
  <c r="CH1069" i="5"/>
  <c r="AT1086"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6" i="5"/>
  <c r="AG1087"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5" i="5" l="1"/>
  <c r="AP1095" i="5"/>
  <c r="CS981" i="5"/>
  <c r="AT1095" i="5"/>
  <c r="CO981" i="5"/>
  <c r="AH1095" i="5"/>
  <c r="CT981" i="5"/>
  <c r="AV1095" i="5"/>
  <c r="CM981" i="5"/>
  <c r="AJ1095"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4" i="5" l="1"/>
  <c r="AP1094" i="5"/>
  <c r="AH1094" i="5"/>
  <c r="CG950" i="5"/>
  <c r="AT1094" i="5"/>
  <c r="CH950" i="5"/>
  <c r="AV1094" i="5"/>
  <c r="CM950" i="5"/>
  <c r="AJ1094"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3" i="5" l="1"/>
  <c r="AT1093" i="5"/>
  <c r="AV1093" i="5"/>
  <c r="AP1093" i="5"/>
  <c r="AJ1093" i="5"/>
  <c r="AN1093"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2" i="5"/>
  <c r="BE919" i="5"/>
  <c r="BJ919" i="5" s="1"/>
  <c r="BN919" i="5" s="1"/>
  <c r="BE921" i="5"/>
  <c r="BJ921" i="5" s="1"/>
  <c r="BN921" i="5" s="1"/>
  <c r="BK920" i="5"/>
  <c r="CG920" i="5"/>
  <c r="AP1091"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6"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2" i="5" l="1"/>
  <c r="CQ889" i="5"/>
  <c r="AJ1092" i="5"/>
  <c r="AT1092" i="5"/>
  <c r="CK889" i="5"/>
  <c r="CS889" i="5"/>
  <c r="AU1086" i="5"/>
  <c r="CJ889" i="5"/>
  <c r="AH1092"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91" i="5" l="1"/>
  <c r="AN1090"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91" i="5" l="1"/>
  <c r="AT1091" i="5"/>
  <c r="AV1091" i="5"/>
  <c r="CK858" i="5"/>
  <c r="BV858" i="5"/>
  <c r="AH1091"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7" i="5"/>
  <c r="AE839" i="2"/>
  <c r="AA839" i="2"/>
  <c r="Z839" i="2"/>
  <c r="X839" i="2"/>
  <c r="W839" i="2"/>
  <c r="P839" i="2"/>
  <c r="O849" i="7"/>
  <c r="G84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90"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90" i="5" l="1"/>
  <c r="AJ1090" i="5"/>
  <c r="AT1090" i="5"/>
  <c r="AV1088" i="5"/>
  <c r="AV1090" i="5"/>
  <c r="CK828" i="5"/>
  <c r="AJ1088"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9" i="5" l="1"/>
  <c r="AT1089" i="5"/>
  <c r="AJ1089" i="5"/>
  <c r="AP1089" i="5"/>
  <c r="AH1089" i="5"/>
  <c r="AV1089" i="5"/>
  <c r="CK797" i="5"/>
  <c r="AJ1087" i="5"/>
  <c r="AV108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6" i="5"/>
  <c r="AJ1086"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6"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8" i="5"/>
  <c r="AS581" i="5"/>
  <c r="CU581" i="5" s="1"/>
  <c r="AG581" i="5"/>
  <c r="CK581" i="5" s="1"/>
  <c r="X84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5"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5"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6" i="5"/>
  <c r="CL378" i="5" l="1"/>
  <c r="CI378" i="5"/>
  <c r="CE378" i="5"/>
  <c r="CD378" i="5"/>
  <c r="CC378" i="5"/>
  <c r="CB378" i="5"/>
  <c r="CA378" i="5"/>
  <c r="BZ378" i="5"/>
  <c r="BY378" i="5"/>
  <c r="BX378" i="5"/>
  <c r="BT378" i="5"/>
  <c r="BS378" i="5"/>
  <c r="BR378" i="5"/>
  <c r="BQ378" i="5"/>
  <c r="BL378" i="5"/>
  <c r="BM378" i="5"/>
  <c r="BH378" i="5"/>
  <c r="BF378" i="5"/>
  <c r="BB1086"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9" i="7"/>
  <c r="AD849" i="7"/>
  <c r="AB849" i="7"/>
  <c r="Y849" i="7"/>
  <c r="N849" i="7"/>
  <c r="E84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78" i="5" l="1"/>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9" i="7"/>
  <c r="T849" i="7"/>
  <c r="R849" i="7"/>
  <c r="Z849" i="7"/>
  <c r="AC84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9" i="7"/>
  <c r="AK371" i="7"/>
  <c r="S849" i="7"/>
  <c r="B371" i="7"/>
  <c r="AL371" i="7" s="1"/>
  <c r="U84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9" i="7"/>
  <c r="K849" i="7"/>
  <c r="AK392" i="7"/>
  <c r="I84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8" i="2" l="1"/>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9" i="7"/>
  <c r="AK536" i="7"/>
  <c r="H849" i="7"/>
  <c r="AJ536" i="7"/>
  <c r="B536" i="7"/>
  <c r="AL536" i="7" s="1"/>
  <c r="L84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8" i="2" l="1"/>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9" i="7"/>
  <c r="B573" i="7"/>
  <c r="AL573" i="7" s="1"/>
  <c r="AK573" i="7"/>
  <c r="B84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76" i="6"/>
  <c r="I878" i="6"/>
  <c r="W881" i="6" l="1"/>
  <c r="I883" i="6"/>
  <c r="W883" i="6" s="1"/>
  <c r="W878" i="6"/>
  <c r="I880" i="6"/>
  <c r="W880" i="6" l="1"/>
  <c r="I882" i="6"/>
  <c r="W882" i="6" s="1"/>
</calcChain>
</file>

<file path=xl/sharedStrings.xml><?xml version="1.0" encoding="utf-8"?>
<sst xmlns="http://schemas.openxmlformats.org/spreadsheetml/2006/main" count="1435" uniqueCount="981">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</sst>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国家衛健委発表に基づく感染状況!$AE$374:$AE$1083</c:f>
              <c:numCache>
                <c:formatCode>m"月"d"日"</c:formatCode>
                <c:ptCount val="71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numCache>
            </c:numRef>
          </c:cat>
          <c:val>
            <c:numRef>
              <c:f>国家衛健委発表に基づく感染状況!$AF$374:$AF$1083</c:f>
              <c:numCache>
                <c:formatCode>#,##0_);[Red]\(#,##0\)</c:formatCode>
                <c:ptCount val="71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5046</c:v>
                </c:pt>
                <c:pt idx="704">
                  <c:v>4409</c:v>
                </c:pt>
                <c:pt idx="705">
                  <c:v>4079</c:v>
                </c:pt>
                <c:pt idx="706">
                  <c:v>3637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香港マカオ台湾の患者・海外輸入症例・無症状病原体保有者!$CN$189:$CN$1084</c:f>
              <c:numCache>
                <c:formatCode>m"月"d"日"</c:formatCode>
                <c:ptCount val="8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numCache>
            </c:numRef>
          </c:cat>
          <c:val>
            <c:numRef>
              <c:f>香港マカオ台湾の患者・海外輸入症例・無症状病原体保有者!$CO$189:$CO$1084</c:f>
              <c:numCache>
                <c:formatCode>General</c:formatCode>
                <c:ptCount val="8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省市別輸入症例数変化!$D$2:$D$846</c:f>
              <c:numCache>
                <c:formatCode>General</c:formatCode>
                <c:ptCount val="84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省市別輸入症例数変化!$E$2:$E$846</c:f>
              <c:numCache>
                <c:formatCode>General</c:formatCode>
                <c:ptCount val="84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省市別輸入症例数変化!$F$2:$F$846</c:f>
              <c:numCache>
                <c:formatCode>General</c:formatCode>
                <c:ptCount val="84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省市別輸入症例数変化!$G$2:$G$846</c:f>
              <c:numCache>
                <c:formatCode>General</c:formatCode>
                <c:ptCount val="84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省市別輸入症例数変化!$H$2:$H$846</c:f>
              <c:numCache>
                <c:formatCode>General</c:formatCode>
                <c:ptCount val="84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省市別輸入症例数変化!$I$2:$I$846</c:f>
              <c:numCache>
                <c:formatCode>General</c:formatCode>
                <c:ptCount val="84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省市別輸入症例数変化!$C$2:$C$846</c:f>
              <c:numCache>
                <c:formatCode>m"月"d"日"</c:formatCode>
                <c:ptCount val="84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省市別輸入症例数変化!$J$2:$J$846</c:f>
              <c:numCache>
                <c:formatCode>0_);[Red]\(0\)</c:formatCode>
                <c:ptCount val="84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香港マカオ台湾の患者・海外輸入症例・無症状病原体保有者!$AX$169:$AX$1084</c:f>
              <c:numCache>
                <c:formatCode>m"月"d"日"</c:formatCode>
                <c:ptCount val="9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numCache>
            </c:numRef>
          </c:cat>
          <c:val>
            <c:numRef>
              <c:f>香港マカオ台湾の患者・海外輸入症例・無症状病原体保有者!$AY$169:$AY$1084</c:f>
              <c:numCache>
                <c:formatCode>General</c:formatCode>
                <c:ptCount val="91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香港マカオ台湾の患者・海外輸入症例・無症状病原体保有者!$AX$169:$AX$1084</c:f>
              <c:numCache>
                <c:formatCode>m"月"d"日"</c:formatCode>
                <c:ptCount val="9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numCache>
            </c:numRef>
          </c:cat>
          <c:val>
            <c:numRef>
              <c:f>香港マカオ台湾の患者・海外輸入症例・無症状病原体保有者!$BB$169:$BB$1084</c:f>
              <c:numCache>
                <c:formatCode>General</c:formatCode>
                <c:ptCount val="91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香港マカオ台湾の患者・海外輸入症例・無症状病原体保有者!$AX$169:$AX$1084</c:f>
              <c:numCache>
                <c:formatCode>m"月"d"日"</c:formatCode>
                <c:ptCount val="9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numCache>
            </c:numRef>
          </c:cat>
          <c:val>
            <c:numRef>
              <c:f>香港マカオ台湾の患者・海外輸入症例・無症状病原体保有者!$AZ$169:$AZ$1084</c:f>
              <c:numCache>
                <c:formatCode>General</c:formatCode>
                <c:ptCount val="91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香港マカオ台湾の患者・海外輸入症例・無症状病原体保有者!$AX$169:$AX$1084</c:f>
              <c:numCache>
                <c:formatCode>m"月"d"日"</c:formatCode>
                <c:ptCount val="9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numCache>
            </c:numRef>
          </c:cat>
          <c:val>
            <c:numRef>
              <c:f>香港マカオ台湾の患者・海外輸入症例・無症状病原体保有者!$BC$169:$BC$1084</c:f>
              <c:numCache>
                <c:formatCode>General</c:formatCode>
                <c:ptCount val="91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香港マカオ台湾の患者・海外輸入症例・無症状病原体保有者!$CR$485:$CR$1084</c:f>
              <c:numCache>
                <c:formatCode>m"月"d"日"</c:formatCode>
                <c:ptCount val="6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numCache>
            </c:numRef>
          </c:cat>
          <c:val>
            <c:numRef>
              <c:f>香港マカオ台湾の患者・海外輸入症例・無症状病原体保有者!$CS$485:$CS$1084</c:f>
              <c:numCache>
                <c:formatCode>General</c:formatCode>
                <c:ptCount val="60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香港マカオ台湾の患者・海外輸入症例・無症状病原体保有者!$CR$485:$CR$1084</c:f>
              <c:numCache>
                <c:formatCode>m"月"d"日"</c:formatCode>
                <c:ptCount val="6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numCache>
            </c:numRef>
          </c:cat>
          <c:val>
            <c:numRef>
              <c:f>香港マカオ台湾の患者・海外輸入症例・無症状病原体保有者!$CT$485:$CT$1084</c:f>
              <c:numCache>
                <c:formatCode>General</c:formatCode>
                <c:ptCount val="60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香港マカオ台湾の患者・海外輸入症例・無症状病原体保有者!$BJ$97:$BJ$1083</c:f>
              <c:numCache>
                <c:formatCode>m"月"d"日"</c:formatCode>
                <c:ptCount val="9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numCache>
            </c:numRef>
          </c:cat>
          <c:val>
            <c:numRef>
              <c:f>香港マカオ台湾の患者・海外輸入症例・無症状病原体保有者!$BK$97:$BK$1083</c:f>
              <c:numCache>
                <c:formatCode>General</c:formatCode>
                <c:ptCount val="98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香港マカオ台湾の患者・海外輸入症例・無症状病原体保有者!$BJ$97:$BJ$1083</c:f>
              <c:numCache>
                <c:formatCode>m"月"d"日"</c:formatCode>
                <c:ptCount val="9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numCache>
            </c:numRef>
          </c:cat>
          <c:val>
            <c:numRef>
              <c:f>香港マカオ台湾の患者・海外輸入症例・無症状病原体保有者!$BL$97:$BL$1083</c:f>
              <c:numCache>
                <c:formatCode>General</c:formatCode>
                <c:ptCount val="98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香港マカオ台湾の患者・海外輸入症例・無症状病原体保有者!$CM$29:$CM$1084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国家衛健委発表に基づく感染状況!$AE$374:$AE$1083</c:f>
              <c:numCache>
                <c:formatCode>m"月"d"日"</c:formatCode>
                <c:ptCount val="71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numCache>
            </c:numRef>
          </c:cat>
          <c:val>
            <c:numRef>
              <c:f>国家衛健委発表に基づく感染状況!$AF$374:$AF$1083</c:f>
              <c:numCache>
                <c:formatCode>#,##0_);[Red]\(#,##0\)</c:formatCode>
                <c:ptCount val="71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5046</c:v>
                </c:pt>
                <c:pt idx="704">
                  <c:v>4409</c:v>
                </c:pt>
                <c:pt idx="705">
                  <c:v>4079</c:v>
                </c:pt>
                <c:pt idx="706">
                  <c:v>3637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省市別輸入症例数変化!$AI$2:$AI$845</c:f>
              <c:numCache>
                <c:formatCode>0_);[Red]\(0\)</c:formatCode>
                <c:ptCount val="84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省市別輸入症例数変化!$AJ$2:$AJ$845</c:f>
              <c:numCache>
                <c:formatCode>0_);[Red]\(0\)</c:formatCode>
                <c:ptCount val="84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省市別輸入症例数変化!$AH$2:$AH$845</c:f>
              <c:numCache>
                <c:formatCode>m"月"d"日"</c:formatCode>
                <c:ptCount val="84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numCache>
            </c:numRef>
          </c:cat>
          <c:val>
            <c:numRef>
              <c:f>省市別輸入症例数変化!$AK$2:$AK$845</c:f>
              <c:numCache>
                <c:formatCode>General</c:formatCode>
                <c:ptCount val="84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香港マカオ台湾の患者・海外輸入症例・無症状病原体保有者!$CP$189:$CP$1083</c:f>
              <c:numCache>
                <c:formatCode>m"月"d"日"</c:formatCode>
                <c:ptCount val="8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numCache>
            </c:numRef>
          </c:cat>
          <c:val>
            <c:numRef>
              <c:f>香港マカオ台湾の患者・海外輸入症例・無症状病原体保有者!$CQ$189:$CQ$1083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香港マカオ台湾の患者・海外輸入症例・無症状病原体保有者!$CJ$29:$CJ$1084</c:f>
              <c:numCache>
                <c:formatCode>General</c:formatCode>
                <c:ptCount val="10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香港マカオ台湾の患者・海外輸入症例・無症状病原体保有者!$CN$189:$CN$1084</c:f>
              <c:numCache>
                <c:formatCode>m"月"d"日"</c:formatCode>
                <c:ptCount val="8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numCache>
            </c:numRef>
          </c:cat>
          <c:val>
            <c:numRef>
              <c:f>香港マカオ台湾の患者・海外輸入症例・無症状病原体保有者!$CO$189:$CO$1084</c:f>
              <c:numCache>
                <c:formatCode>General</c:formatCode>
                <c:ptCount val="8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香港マカオ台湾の患者・海外輸入症例・無症状病原体保有者!$BJ$97:$BJ$1083</c:f>
              <c:numCache>
                <c:formatCode>m"月"d"日"</c:formatCode>
                <c:ptCount val="9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numCache>
            </c:numRef>
          </c:cat>
          <c:val>
            <c:numRef>
              <c:f>香港マカオ台湾の患者・海外輸入症例・無症状病原体保有者!$BL$97:$BL$1083</c:f>
              <c:numCache>
                <c:formatCode>General</c:formatCode>
                <c:ptCount val="98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香港マカオ台湾の患者・海外輸入症例・無症状病原体保有者!$BJ$97:$BJ$1083</c:f>
              <c:numCache>
                <c:formatCode>m"月"d"日"</c:formatCode>
                <c:ptCount val="9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numCache>
            </c:numRef>
          </c:cat>
          <c:val>
            <c:numRef>
              <c:f>香港マカオ台湾の患者・海外輸入症例・無症状病原体保有者!$BK$97:$BK$1083</c:f>
              <c:numCache>
                <c:formatCode>General</c:formatCode>
                <c:ptCount val="98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国家衛健委発表に基づく感染状況!$W$27:$W$1083</c:f>
              <c:numCache>
                <c:formatCode>m"月"d"日"</c:formatCode>
                <c:ptCount val="10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numCache>
            </c:numRef>
          </c:cat>
          <c:val>
            <c:numRef>
              <c:f>国家衛健委発表に基づく感染状況!$X$27:$X$1083</c:f>
              <c:numCache>
                <c:formatCode>#,##0_);[Red]\(#,##0\)</c:formatCode>
                <c:ptCount val="10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国家衛健委発表に基づく感染状況!$W$27:$W$1083</c:f>
              <c:numCache>
                <c:formatCode>m"月"d"日"</c:formatCode>
                <c:ptCount val="10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numCache>
            </c:numRef>
          </c:cat>
          <c:val>
            <c:numRef>
              <c:f>国家衛健委発表に基づく感染状況!$Y$27:$Y$1083</c:f>
              <c:numCache>
                <c:formatCode>General</c:formatCode>
                <c:ptCount val="10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香港マカオ台湾の患者・海外輸入症例・無症状病原体保有者!$CP$189:$CP$1083</c:f>
              <c:numCache>
                <c:formatCode>m"月"d"日"</c:formatCode>
                <c:ptCount val="8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numCache>
            </c:numRef>
          </c:cat>
          <c:val>
            <c:numRef>
              <c:f>香港マカオ台湾の患者・海外輸入症例・無症状病原体保有者!$CQ$189:$CQ$1083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香港マカオ台湾の患者・海外輸入症例・無症状病原体保有者!$CN$189:$CN$1084</c:f>
              <c:numCache>
                <c:formatCode>m"月"d"日"</c:formatCode>
                <c:ptCount val="8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numCache>
            </c:numRef>
          </c:cat>
          <c:val>
            <c:numRef>
              <c:f>香港マカオ台湾の患者・海外輸入症例・無症状病原体保有者!$CO$189:$CO$1084</c:f>
              <c:numCache>
                <c:formatCode>General</c:formatCode>
                <c:ptCount val="8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新疆の情況!$U$7:$U$888</c:f>
              <c:strCache>
                <c:ptCount val="87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strCache>
            </c:strRef>
          </c:cat>
          <c:val>
            <c:numRef>
              <c:f>新疆の情況!$V$7:$V$888</c:f>
              <c:numCache>
                <c:formatCode>General</c:formatCode>
                <c:ptCount val="882"/>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新疆の情況!$U$7:$U$888</c:f>
              <c:strCache>
                <c:ptCount val="878"/>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strCache>
            </c:strRef>
          </c:cat>
          <c:val>
            <c:numRef>
              <c:f>新疆の情況!$W$7:$W$888</c:f>
              <c:numCache>
                <c:formatCode>General</c:formatCode>
                <c:ptCount val="882"/>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pt idx="876">
                  <c:v>1858</c:v>
                </c:pt>
                <c:pt idx="877">
                  <c:v>1892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香港マカオ台湾の患者・海外輸入症例・無症状病原体保有者!$CJ$29:$CJ$1084</c:f>
              <c:numCache>
                <c:formatCode>General</c:formatCode>
                <c:ptCount val="10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香港マカオ台湾の患者・海外輸入症例・無症状病原体保有者!$BR$29:$BR$1084</c:f>
              <c:numCache>
                <c:formatCode>General</c:formatCode>
                <c:ptCount val="105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香港マカオ台湾の患者・海外輸入症例・無症状病原体保有者!$BS$29:$BS$1084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香港マカオ台湾の患者・海外輸入症例・無症状病原体保有者!$BT$29:$BT$1084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香港マカオ台湾の患者・海外輸入症例・無症状病原体保有者!$CJ$29:$CJ$1084</c:f>
              <c:numCache>
                <c:formatCode>General</c:formatCode>
                <c:ptCount val="10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香港マカオ台湾の患者・海外輸入症例・無症状病原体保有者!$CK$29:$CK$1084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国家衛健委発表に基づく感染状況!$W$27:$W$1084</c:f>
              <c:numCache>
                <c:formatCode>m"月"d"日"</c:formatCode>
                <c:ptCount val="10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numCache>
            </c:numRef>
          </c:cat>
          <c:val>
            <c:numRef>
              <c:f>国家衛健委発表に基づく感染状況!$X$27:$X$1084</c:f>
              <c:numCache>
                <c:formatCode>#,##0_);[Red]\(#,##0\)</c:formatCode>
                <c:ptCount val="105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国家衛健委発表に基づく感染状況!$W$27:$W$1084</c:f>
              <c:numCache>
                <c:formatCode>m"月"d"日"</c:formatCode>
                <c:ptCount val="105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numCache>
            </c:numRef>
          </c:cat>
          <c:val>
            <c:numRef>
              <c:f>国家衛健委発表に基づく感染状況!$Y$27:$Y$1084</c:f>
              <c:numCache>
                <c:formatCode>General</c:formatCode>
                <c:ptCount val="105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香港マカオ台湾の患者・海外輸入症例・無症状病原体保有者!$BE$70:$BE$1084</c:f>
              <c:numCache>
                <c:formatCode>m"月"d"日"</c:formatCode>
                <c:ptCount val="10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numCache>
            </c:numRef>
          </c:cat>
          <c:val>
            <c:numRef>
              <c:f>香港マカオ台湾の患者・海外輸入症例・無症状病原体保有者!$BF$70:$BF$1084</c:f>
              <c:numCache>
                <c:formatCode>General</c:formatCode>
                <c:ptCount val="101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香港マカオ台湾の患者・海外輸入症例・無症状病原体保有者!$BE$70:$BE$1084</c:f>
              <c:numCache>
                <c:formatCode>m"月"d"日"</c:formatCode>
                <c:ptCount val="10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numCache>
            </c:numRef>
          </c:cat>
          <c:val>
            <c:numRef>
              <c:f>香港マカオ台湾の患者・海外輸入症例・無症状病原体保有者!$BG$70:$BG$1084</c:f>
              <c:numCache>
                <c:formatCode>General</c:formatCode>
                <c:ptCount val="101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香港マカオ台湾の患者・海外輸入症例・無症状病原体保有者!$BY$29:$BY$1084</c:f>
              <c:numCache>
                <c:formatCode>General</c:formatCode>
                <c:ptCount val="105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香港マカオ台湾の患者・海外輸入症例・無症状病原体保有者!$BZ$29:$BZ$1084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香港マカオ台湾の患者・海外輸入症例・無症状病原体保有者!$CA$29:$CA$1084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香港マカオ台湾の患者・海外輸入症例・無症状病原体保有者!$CC$29:$CC$1084</c:f>
              <c:numCache>
                <c:formatCode>General</c:formatCode>
                <c:ptCount val="105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香港マカオ台湾の患者・海外輸入症例・無症状病原体保有者!$CD$29:$CD$1084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香港マカオ台湾の患者・海外輸入症例・無症状病原体保有者!$CE$29:$CE$1084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香港マカオ台湾の患者・海外輸入症例・無症状病原体保有者!$CL$29:$CL$1084</c:f>
              <c:numCache>
                <c:formatCode>m"月"d"日"</c:formatCode>
                <c:ptCount val="10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numCache>
            </c:numRef>
          </c:cat>
          <c:val>
            <c:numRef>
              <c:f>香港マカオ台湾の患者・海外輸入症例・無症状病原体保有者!$CM$29:$CM$1084</c:f>
              <c:numCache>
                <c:formatCode>General</c:formatCode>
                <c:ptCount val="10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香港マカオ台湾の患者・海外輸入症例・無症状病原体保有者!$CP$189:$CP$1083</c:f>
              <c:numCache>
                <c:formatCode>m"月"d"日"</c:formatCode>
                <c:ptCount val="8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numCache>
            </c:numRef>
          </c:cat>
          <c:val>
            <c:numRef>
              <c:f>香港マカオ台湾の患者・海外輸入症例・無症状病原体保有者!$CQ$189:$CQ$1083</c:f>
              <c:numCache>
                <c:formatCode>General</c:formatCode>
                <c:ptCount val="8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2"/>
  <sheetViews>
    <sheetView tabSelected="1" zoomScale="115" zoomScaleNormal="115" workbookViewId="0">
      <pane xSplit="2" ySplit="5" topLeftCell="F1072" activePane="bottomRight" state="frozen"/>
      <selection pane="topRight" activeCell="C1" sqref="C1"/>
      <selection pane="bottomLeft" activeCell="A8" sqref="A8"/>
      <selection pane="bottomRight" activeCell="I1080" sqref="I1080"/>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+G1075-香港マカオ台湾の患者・海外輸入症例・無症状病原体保有者!B1075</f>
        <v>4142</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+G1076-香港マカオ台湾の患者・海外輸入症例・無症状病原体保有者!B1076</f>
        <v>4260</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+G1077-香港マカオ台湾の患者・海外輸入症例・無症状病原体保有者!B1080</f>
        <v>5046</v>
      </c>
    </row>
    <row r="1078" spans="2:32" x14ac:dyDescent="0.55000000000000004">
      <c r="B1078" s="201">
        <v>44901</v>
      </c>
      <c r="C1078" s="47">
        <v>0</v>
      </c>
      <c r="D1078" s="83"/>
      <c r="E1078" s="104"/>
      <c r="F1078" s="56">
        <v>0</v>
      </c>
      <c r="G1078" s="47">
        <v>4409</v>
      </c>
      <c r="H1078" s="87">
        <f t="shared" ref="H1078" si="564">+H1077+G1078</f>
        <v>349938</v>
      </c>
      <c r="I1078" s="87">
        <f t="shared" ref="I1078:I1079" si="565">+H1078-M1078-O1078</f>
        <v>42955</v>
      </c>
      <c r="J1078" s="47">
        <v>0</v>
      </c>
      <c r="K1078" s="55">
        <f t="shared" ref="K1078" si="566">+J1078+K1077</f>
        <v>128</v>
      </c>
      <c r="L1078" s="47">
        <v>0</v>
      </c>
      <c r="M1078" s="87">
        <f t="shared" ref="M1078" si="567">+L1078+M1077</f>
        <v>5235</v>
      </c>
      <c r="N1078" s="47">
        <v>3935</v>
      </c>
      <c r="O1078" s="87">
        <f t="shared" ref="O1078:O1080" si="568">+N1078+O1077</f>
        <v>301748</v>
      </c>
      <c r="P1078" s="105">
        <f t="shared" ref="P1078" si="569">+Q1078-Q1077</f>
        <v>195259</v>
      </c>
      <c r="Q1078" s="56">
        <v>14464177</v>
      </c>
      <c r="R1078" s="47">
        <v>271217</v>
      </c>
      <c r="S1078" s="110"/>
      <c r="T1078" s="56">
        <v>1831208</v>
      </c>
      <c r="U1078" s="77"/>
      <c r="W1078" s="1">
        <f t="shared" ref="W1078" si="570">+B1078</f>
        <v>44901</v>
      </c>
      <c r="X1078" s="113">
        <f t="shared" ref="X1078" si="571">+G1078</f>
        <v>4409</v>
      </c>
      <c r="Y1078">
        <f t="shared" ref="Y1078" si="572">+H1078</f>
        <v>349938</v>
      </c>
      <c r="Z1078" s="114">
        <f t="shared" ref="Z1078" si="573">+B1078</f>
        <v>44901</v>
      </c>
      <c r="AA1078">
        <f t="shared" ref="AA1078" si="574">+L1078</f>
        <v>0</v>
      </c>
      <c r="AB1078">
        <f t="shared" ref="AB1078" si="575">+M1078</f>
        <v>5235</v>
      </c>
      <c r="AE1078" s="1">
        <f t="shared" ref="AE1078" si="576">+B1078</f>
        <v>44901</v>
      </c>
      <c r="AF1078" s="259">
        <f>+G1078-香港マカオ台湾の患者・海外輸入症例・無症状病原体保有者!B1081</f>
        <v>4409</v>
      </c>
    </row>
    <row r="1079" spans="2:32" x14ac:dyDescent="0.55000000000000004">
      <c r="B1079" s="201">
        <v>44902</v>
      </c>
      <c r="C1079" s="47">
        <v>0</v>
      </c>
      <c r="D1079" s="83"/>
      <c r="E1079" s="104"/>
      <c r="F1079" s="56">
        <v>0</v>
      </c>
      <c r="G1079" s="47">
        <v>4079</v>
      </c>
      <c r="H1079" s="87">
        <f t="shared" ref="H1079" si="577">+H1078+G1079</f>
        <v>354017</v>
      </c>
      <c r="I1079" s="87">
        <f t="shared" si="565"/>
        <v>43266</v>
      </c>
      <c r="J1079" s="47">
        <v>10</v>
      </c>
      <c r="K1079" s="55">
        <f t="shared" ref="K1079" si="578">+J1079+K1078</f>
        <v>138</v>
      </c>
      <c r="L1079" s="47">
        <v>0</v>
      </c>
      <c r="M1079" s="87">
        <f t="shared" ref="M1079" si="579">+L1079+M1078</f>
        <v>5235</v>
      </c>
      <c r="N1079" s="47">
        <v>3767</v>
      </c>
      <c r="O1079" s="268">
        <f>+N1079+O1078+1</f>
        <v>305516</v>
      </c>
      <c r="P1079" s="105">
        <f t="shared" ref="P1079" si="580">+Q1079-Q1078</f>
        <v>188563</v>
      </c>
      <c r="Q1079" s="56">
        <v>14652740</v>
      </c>
      <c r="R1079" s="47">
        <v>306770</v>
      </c>
      <c r="S1079" s="110"/>
      <c r="T1079" s="56">
        <v>1711455</v>
      </c>
      <c r="U1079" s="77"/>
      <c r="W1079" s="1">
        <f t="shared" ref="W1079" si="581">+B1079</f>
        <v>44902</v>
      </c>
      <c r="X1079" s="113">
        <f t="shared" ref="X1079" si="582">+G1079</f>
        <v>4079</v>
      </c>
      <c r="Y1079">
        <f t="shared" ref="Y1079" si="583">+H1079</f>
        <v>354017</v>
      </c>
      <c r="Z1079" s="114">
        <f t="shared" ref="Z1079" si="584">+B1079</f>
        <v>44902</v>
      </c>
      <c r="AA1079">
        <f t="shared" ref="AA1079" si="585">+L1079</f>
        <v>0</v>
      </c>
      <c r="AB1079">
        <f t="shared" ref="AB1079" si="586">+M1079</f>
        <v>5235</v>
      </c>
      <c r="AE1079" s="1">
        <f t="shared" ref="AE1079" si="587">+B1079</f>
        <v>44902</v>
      </c>
      <c r="AF1079" s="259">
        <f>+G1079-香港マカオ台湾の患者・海外輸入症例・無症状病原体保有者!B1082</f>
        <v>4079</v>
      </c>
    </row>
    <row r="1080" spans="2:32" x14ac:dyDescent="0.55000000000000004">
      <c r="B1080" s="201">
        <v>44903</v>
      </c>
      <c r="C1080" s="47">
        <v>0</v>
      </c>
      <c r="D1080" s="83"/>
      <c r="E1080" s="104"/>
      <c r="F1080" s="56">
        <v>0</v>
      </c>
      <c r="G1080" s="47">
        <v>3637</v>
      </c>
      <c r="H1080" s="87">
        <f>+H1079+G1080-2</f>
        <v>357652</v>
      </c>
      <c r="I1080" s="268">
        <f>+H1080-M1080-O1080</f>
        <v>43158</v>
      </c>
      <c r="J1080" s="47">
        <v>5</v>
      </c>
      <c r="K1080" s="55">
        <f t="shared" ref="K1080" si="588">+J1080+K1079</f>
        <v>143</v>
      </c>
      <c r="L1080" s="47">
        <v>0</v>
      </c>
      <c r="M1080" s="87">
        <f t="shared" ref="M1080" si="589">+L1080+M1079</f>
        <v>5235</v>
      </c>
      <c r="N1080" s="47">
        <v>3743</v>
      </c>
      <c r="O1080" s="87">
        <f t="shared" si="568"/>
        <v>309259</v>
      </c>
      <c r="P1080" s="105">
        <f t="shared" ref="P1080" si="590">+Q1080-Q1079</f>
        <v>133803</v>
      </c>
      <c r="Q1080" s="56">
        <v>14786543</v>
      </c>
      <c r="R1080" s="47">
        <v>384691</v>
      </c>
      <c r="S1080" s="110"/>
      <c r="T1080" s="56">
        <v>1459212</v>
      </c>
      <c r="U1080" s="77"/>
      <c r="W1080" s="1">
        <f t="shared" ref="W1080" si="591">+B1080</f>
        <v>44903</v>
      </c>
      <c r="X1080" s="113">
        <f t="shared" ref="X1080" si="592">+G1080</f>
        <v>3637</v>
      </c>
      <c r="Y1080">
        <f t="shared" ref="Y1080" si="593">+H1080</f>
        <v>357652</v>
      </c>
      <c r="Z1080" s="114">
        <f t="shared" ref="Z1080" si="594">+B1080</f>
        <v>44903</v>
      </c>
      <c r="AA1080">
        <f t="shared" ref="AA1080" si="595">+L1080</f>
        <v>0</v>
      </c>
      <c r="AB1080">
        <f t="shared" ref="AB1080" si="596">+M1080</f>
        <v>5235</v>
      </c>
      <c r="AE1080" s="1">
        <f t="shared" ref="AE1080" si="597">+B1080</f>
        <v>44903</v>
      </c>
      <c r="AF1080" s="259">
        <f>+G1080-香港マカオ台湾の患者・海外輸入症例・無症状病原体保有者!B1083</f>
        <v>3637</v>
      </c>
    </row>
    <row r="1081" spans="2:32" x14ac:dyDescent="0.55000000000000004">
      <c r="B1081" s="201"/>
      <c r="C1081" s="47"/>
      <c r="D1081" s="83"/>
      <c r="E1081" s="104"/>
      <c r="F1081" s="56"/>
      <c r="G1081" s="47"/>
      <c r="H1081" s="87"/>
      <c r="I1081" s="87"/>
      <c r="J1081" s="47"/>
      <c r="K1081" s="55"/>
      <c r="L1081" s="47"/>
      <c r="M1081" s="87"/>
      <c r="N1081" s="47"/>
      <c r="O1081" s="87"/>
      <c r="P1081" s="105"/>
      <c r="Q1081" s="56"/>
      <c r="R1081" s="47"/>
      <c r="S1081" s="110"/>
      <c r="T1081" s="56"/>
      <c r="U1081" s="77"/>
      <c r="W1081" s="1"/>
      <c r="X1081" s="113"/>
      <c r="Z1081" s="114"/>
      <c r="AE1081" s="1"/>
      <c r="AF1081" s="259"/>
    </row>
    <row r="1082" spans="2:32" x14ac:dyDescent="0.55000000000000004">
      <c r="B1082" s="201"/>
      <c r="C1082" s="47"/>
      <c r="D1082" s="83"/>
      <c r="E1082" s="104"/>
      <c r="F1082" s="56"/>
      <c r="G1082" s="47"/>
      <c r="H1082" s="87"/>
      <c r="I1082" s="87"/>
      <c r="J1082" s="47"/>
      <c r="K1082" s="55"/>
      <c r="L1082" s="47"/>
      <c r="M1082" s="87"/>
      <c r="N1082" s="47"/>
      <c r="O1082" s="87"/>
      <c r="P1082" s="105"/>
      <c r="Q1082" s="56"/>
      <c r="R1082" s="47"/>
      <c r="S1082" s="110"/>
      <c r="T1082" s="56"/>
      <c r="U1082" s="77"/>
      <c r="W1082" s="1"/>
      <c r="X1082" s="113"/>
      <c r="Z1082" s="114"/>
      <c r="AE1082" s="1"/>
      <c r="AF1082" s="259"/>
    </row>
    <row r="1083" spans="2:32" ht="18.5" thickBot="1" x14ac:dyDescent="0.6">
      <c r="B1083" s="65"/>
      <c r="C1083" s="58"/>
      <c r="D1083" s="48"/>
      <c r="E1083" s="60"/>
      <c r="F1083" s="59"/>
      <c r="G1083" s="47"/>
      <c r="H1083" s="87"/>
      <c r="I1083" s="87"/>
      <c r="J1083" s="58"/>
      <c r="K1083" s="55"/>
      <c r="L1083" s="47"/>
      <c r="M1083" s="87"/>
      <c r="N1083" s="47"/>
      <c r="O1083" s="87"/>
      <c r="P1083" s="105"/>
      <c r="Q1083" s="59"/>
      <c r="R1083" s="47"/>
      <c r="S1083" s="59"/>
      <c r="T1083" s="59"/>
      <c r="U1083" s="77"/>
      <c r="W1083" s="1"/>
      <c r="X1083" s="113"/>
      <c r="Z1083" s="114"/>
      <c r="AE1083" s="1"/>
      <c r="AF1083" s="259"/>
    </row>
    <row r="1084" spans="2:32" ht="9.5" customHeight="1" thickBot="1" x14ac:dyDescent="0.6">
      <c r="B1084" s="65"/>
      <c r="C1084" s="78"/>
      <c r="D1084" s="79"/>
      <c r="E1084" s="81"/>
      <c r="F1084" s="93"/>
      <c r="G1084" s="78"/>
      <c r="H1084" s="81"/>
      <c r="I1084" s="81"/>
      <c r="J1084" s="78"/>
      <c r="K1084" s="81"/>
      <c r="L1084" s="78"/>
      <c r="M1084" s="81"/>
      <c r="N1084" s="82"/>
      <c r="O1084" s="80"/>
      <c r="P1084" s="92"/>
      <c r="Q1084" s="93"/>
      <c r="R1084" s="112"/>
      <c r="S1084" s="93"/>
      <c r="T1084" s="93"/>
      <c r="U1084" s="66"/>
      <c r="AF1084" s="259"/>
    </row>
    <row r="1085" spans="2:32" x14ac:dyDescent="0.55000000000000004">
      <c r="M1085" s="262">
        <f>SUM(L845:L862)</f>
        <v>503</v>
      </c>
      <c r="AF1085" s="259"/>
    </row>
    <row r="1086" spans="2:32" ht="13" customHeight="1" x14ac:dyDescent="0.55000000000000004">
      <c r="E1086" s="106"/>
      <c r="F1086" s="107"/>
      <c r="G1086" s="106" t="s">
        <v>80</v>
      </c>
      <c r="H1086" s="107"/>
      <c r="I1086" s="107"/>
      <c r="J1086" s="107"/>
      <c r="U1086" s="71"/>
      <c r="AF1086" s="259"/>
    </row>
    <row r="1087" spans="2:32" ht="13" customHeight="1" x14ac:dyDescent="0.55000000000000004">
      <c r="E1087" s="106" t="s">
        <v>98</v>
      </c>
      <c r="F1087" s="107"/>
      <c r="G1087" s="274" t="s">
        <v>79</v>
      </c>
      <c r="H1087" s="275"/>
      <c r="I1087" s="106" t="s">
        <v>106</v>
      </c>
      <c r="J1087" s="107"/>
      <c r="AF1087" s="259"/>
    </row>
    <row r="1088" spans="2:32" ht="13" customHeight="1" x14ac:dyDescent="0.55000000000000004">
      <c r="B1088" s="119"/>
      <c r="E1088" s="108" t="s">
        <v>108</v>
      </c>
      <c r="F1088" s="107"/>
      <c r="G1088" s="108"/>
      <c r="H1088" s="108"/>
      <c r="I1088" s="106" t="s">
        <v>107</v>
      </c>
      <c r="J1088" s="107"/>
      <c r="AF1088" s="259"/>
    </row>
    <row r="1089" spans="5:32" ht="18.5" customHeight="1" x14ac:dyDescent="0.55000000000000004">
      <c r="E1089" s="106" t="s">
        <v>96</v>
      </c>
      <c r="F1089" s="107"/>
      <c r="G1089" s="106" t="s">
        <v>97</v>
      </c>
      <c r="H1089" s="107"/>
      <c r="I1089" s="107"/>
      <c r="J1089" s="107"/>
      <c r="AF1089" s="259"/>
    </row>
    <row r="1090" spans="5:32" ht="13" customHeight="1" x14ac:dyDescent="0.55000000000000004">
      <c r="E1090" s="106" t="s">
        <v>98</v>
      </c>
      <c r="F1090" s="107"/>
      <c r="G1090" s="106" t="s">
        <v>99</v>
      </c>
      <c r="H1090" s="107"/>
      <c r="I1090" s="107"/>
      <c r="J1090" s="107"/>
      <c r="AF1090" s="259"/>
    </row>
    <row r="1091" spans="5:32" ht="13" customHeight="1" x14ac:dyDescent="0.55000000000000004">
      <c r="E1091" s="106" t="s">
        <v>98</v>
      </c>
      <c r="F1091" s="107"/>
      <c r="G1091" s="106" t="s">
        <v>100</v>
      </c>
      <c r="H1091" s="107"/>
      <c r="I1091" s="107"/>
      <c r="J1091" s="107"/>
      <c r="AF1091" s="259"/>
    </row>
    <row r="1092" spans="5:32" ht="13" customHeight="1" x14ac:dyDescent="0.55000000000000004">
      <c r="E1092" s="106" t="s">
        <v>101</v>
      </c>
      <c r="F1092" s="107"/>
      <c r="G1092" s="106" t="s">
        <v>102</v>
      </c>
      <c r="H1092" s="107"/>
      <c r="I1092" s="107"/>
      <c r="J1092" s="107"/>
      <c r="AF1092" s="259"/>
    </row>
    <row r="1093" spans="5:32" ht="13" customHeight="1" x14ac:dyDescent="0.55000000000000004">
      <c r="E1093" s="106" t="s">
        <v>103</v>
      </c>
      <c r="F1093" s="107"/>
      <c r="G1093" s="106" t="s">
        <v>104</v>
      </c>
      <c r="H1093" s="107"/>
      <c r="I1093" s="107"/>
      <c r="J1093" s="107"/>
      <c r="AF1093" s="259"/>
    </row>
    <row r="1094" spans="5:32" x14ac:dyDescent="0.55000000000000004">
      <c r="AF1094" s="259"/>
    </row>
    <row r="1095" spans="5:32" x14ac:dyDescent="0.55000000000000004">
      <c r="AF1095" s="259"/>
    </row>
    <row r="1096" spans="5:32" x14ac:dyDescent="0.55000000000000004">
      <c r="AF1096" s="259"/>
    </row>
    <row r="1097" spans="5:32" x14ac:dyDescent="0.55000000000000004">
      <c r="AF1097" s="259"/>
    </row>
    <row r="1098" spans="5:32" x14ac:dyDescent="0.55000000000000004">
      <c r="AF1098" s="259"/>
    </row>
    <row r="1099" spans="5:32" x14ac:dyDescent="0.55000000000000004">
      <c r="AF1099" s="259"/>
    </row>
    <row r="1100" spans="5:32" x14ac:dyDescent="0.55000000000000004">
      <c r="AF1100" s="259"/>
    </row>
    <row r="1101" spans="5:32" x14ac:dyDescent="0.55000000000000004">
      <c r="AF1101" s="259"/>
    </row>
    <row r="1102" spans="5:32" x14ac:dyDescent="0.55000000000000004">
      <c r="AF1102" s="259"/>
    </row>
  </sheetData>
  <mergeCells count="12">
    <mergeCell ref="G1087:H108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5"/>
  <sheetViews>
    <sheetView topLeftCell="A6" zoomScaleNormal="100" workbookViewId="0">
      <pane xSplit="1" ySplit="2" topLeftCell="B1073" activePane="bottomRight" state="frozen"/>
      <selection activeCell="A6" sqref="A6"/>
      <selection pane="topRight" activeCell="B6" sqref="B6"/>
      <selection pane="bottomLeft" activeCell="A8" sqref="A8"/>
      <selection pane="bottomRight" activeCell="A1079" sqref="A1079:D1079"/>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9"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9"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9" si="1840">+BA1036+1</f>
        <v>466</v>
      </c>
      <c r="BB1040" s="119">
        <v>1</v>
      </c>
      <c r="BC1040" s="26">
        <f t="shared" ref="BC1040:BC1045" si="1841">+BC1039+BB1040</f>
        <v>1674</v>
      </c>
      <c r="BD1040" s="217">
        <f t="shared" ref="BD1040:BD1079"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79" si="2574">+AF1078+AL1078+AR1078</f>
        <v>8881303</v>
      </c>
      <c r="AB1078" s="210">
        <f t="shared" ref="AB1078:AB1079" si="2575">+AH1078+AN1078+AT1078</f>
        <v>115784</v>
      </c>
      <c r="AC1078" s="211">
        <f t="shared" ref="AC1078:AC1079"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c r="B1080" s="219"/>
      <c r="C1080" s="142"/>
      <c r="D1080" s="261"/>
      <c r="E1080" s="135"/>
      <c r="F1080" s="135"/>
      <c r="G1080" s="135"/>
      <c r="H1080" s="123"/>
      <c r="I1080" s="135"/>
      <c r="J1080" s="123"/>
      <c r="K1080" s="41"/>
      <c r="L1080" s="134"/>
      <c r="M1080" s="219"/>
      <c r="N1080" s="123"/>
      <c r="O1080" s="123"/>
      <c r="P1080" s="135"/>
      <c r="Q1080" s="135"/>
      <c r="R1080" s="123"/>
      <c r="S1080" s="123"/>
      <c r="T1080" s="135"/>
      <c r="U1080" s="135"/>
      <c r="V1080" s="123"/>
      <c r="W1080" s="41"/>
      <c r="X1080" s="136"/>
      <c r="Y1080" s="4"/>
      <c r="Z1080" s="74"/>
      <c r="AA1080" s="210"/>
      <c r="AB1080" s="210"/>
      <c r="AC1080" s="211"/>
      <c r="AD1080" s="170"/>
      <c r="AE1080" s="222"/>
      <c r="AF1080" s="143"/>
      <c r="AG1080" s="171"/>
      <c r="AH1080" s="143"/>
      <c r="AI1080" s="171"/>
      <c r="AJ1080" s="172"/>
      <c r="AK1080" s="173"/>
      <c r="AL1080" s="143"/>
      <c r="AM1080" s="222"/>
      <c r="AN1080" s="143"/>
      <c r="AO1080" s="171"/>
      <c r="AP1080" s="174"/>
      <c r="AQ1080" s="173"/>
      <c r="AR1080" s="143"/>
      <c r="AS1080" s="171"/>
      <c r="AT1080" s="143"/>
      <c r="AU1080" s="171"/>
      <c r="AV1080" s="175"/>
      <c r="AW1080" s="217"/>
      <c r="AX1080" s="216"/>
      <c r="AY1080" s="5"/>
      <c r="AZ1080" s="217"/>
      <c r="BA1080" s="217"/>
      <c r="BB1080" s="119"/>
      <c r="BC1080" s="26"/>
      <c r="BD1080" s="217"/>
      <c r="BE1080" s="209"/>
      <c r="BF1080" s="120"/>
      <c r="BG1080" s="120"/>
      <c r="BH1080" s="209"/>
      <c r="BI1080" s="120"/>
      <c r="BJ1080" s="1"/>
      <c r="BN1080" s="1"/>
      <c r="BQ1080" s="167"/>
      <c r="BX1080" s="167"/>
      <c r="CB1080" s="167"/>
      <c r="CF1080" s="216"/>
      <c r="CI1080" s="167"/>
      <c r="CL1080" s="167"/>
      <c r="CN1080" s="1"/>
      <c r="CO1080" s="253"/>
      <c r="CP1080" s="1"/>
      <c r="CQ1080" s="254"/>
      <c r="CR1080" s="167"/>
    </row>
    <row r="1081" spans="1:99" ht="18" customHeight="1" x14ac:dyDescent="0.55000000000000004">
      <c r="A1081" s="167"/>
      <c r="B1081" s="219"/>
      <c r="C1081" s="142"/>
      <c r="D1081" s="261"/>
      <c r="E1081" s="135"/>
      <c r="F1081" s="135"/>
      <c r="G1081" s="135"/>
      <c r="H1081" s="123"/>
      <c r="I1081" s="135"/>
      <c r="J1081" s="123"/>
      <c r="K1081" s="41"/>
      <c r="L1081" s="134"/>
      <c r="M1081" s="219"/>
      <c r="N1081" s="123"/>
      <c r="O1081" s="123"/>
      <c r="P1081" s="135"/>
      <c r="Q1081" s="135"/>
      <c r="R1081" s="123"/>
      <c r="S1081" s="123"/>
      <c r="T1081" s="135"/>
      <c r="U1081" s="135"/>
      <c r="V1081" s="123"/>
      <c r="W1081" s="41"/>
      <c r="X1081" s="136"/>
      <c r="Y1081" s="4"/>
      <c r="Z1081" s="74"/>
      <c r="AA1081" s="210"/>
      <c r="AB1081" s="210"/>
      <c r="AC1081" s="211"/>
      <c r="AD1081" s="170"/>
      <c r="AE1081" s="222"/>
      <c r="AF1081" s="143"/>
      <c r="AG1081" s="171"/>
      <c r="AH1081" s="143"/>
      <c r="AI1081" s="171"/>
      <c r="AJ1081" s="172"/>
      <c r="AK1081" s="173"/>
      <c r="AL1081" s="143"/>
      <c r="AM1081" s="222"/>
      <c r="AN1081" s="143"/>
      <c r="AO1081" s="171"/>
      <c r="AP1081" s="174"/>
      <c r="AQ1081" s="173"/>
      <c r="AR1081" s="143"/>
      <c r="AS1081" s="171"/>
      <c r="AT1081" s="143"/>
      <c r="AU1081" s="171"/>
      <c r="AV1081" s="175"/>
      <c r="AW1081" s="217"/>
      <c r="AX1081" s="216"/>
      <c r="AY1081" s="5"/>
      <c r="AZ1081" s="217"/>
      <c r="BA1081" s="217"/>
      <c r="BB1081" s="119"/>
      <c r="BC1081" s="26"/>
      <c r="BD1081" s="217"/>
      <c r="BE1081" s="209"/>
      <c r="BF1081" s="120"/>
      <c r="BG1081" s="120"/>
      <c r="BH1081" s="209"/>
      <c r="BI1081" s="120"/>
      <c r="BJ1081" s="1"/>
      <c r="BN1081" s="1"/>
      <c r="BQ1081" s="167"/>
      <c r="BX1081" s="167"/>
      <c r="CB1081" s="167"/>
      <c r="CF1081" s="216"/>
      <c r="CI1081" s="167"/>
      <c r="CL1081" s="167"/>
      <c r="CN1081" s="1"/>
      <c r="CO1081" s="253"/>
      <c r="CP1081" s="1"/>
      <c r="CQ1081" s="254"/>
      <c r="CR1081" s="167"/>
    </row>
    <row r="1082" spans="1:99" ht="18" customHeight="1" x14ac:dyDescent="0.55000000000000004">
      <c r="A1082" s="167"/>
      <c r="B1082" s="219"/>
      <c r="C1082" s="142"/>
      <c r="D1082" s="261"/>
      <c r="E1082" s="135"/>
      <c r="F1082" s="135"/>
      <c r="G1082" s="135"/>
      <c r="H1082" s="123"/>
      <c r="I1082" s="135"/>
      <c r="J1082" s="123"/>
      <c r="K1082" s="41"/>
      <c r="L1082" s="134"/>
      <c r="M1082" s="219"/>
      <c r="N1082" s="123"/>
      <c r="O1082" s="123"/>
      <c r="P1082" s="135"/>
      <c r="Q1082" s="135"/>
      <c r="R1082" s="123"/>
      <c r="S1082" s="123"/>
      <c r="T1082" s="135"/>
      <c r="U1082" s="135"/>
      <c r="V1082" s="123"/>
      <c r="W1082" s="41"/>
      <c r="X1082" s="136"/>
      <c r="Y1082" s="4"/>
      <c r="Z1082" s="74"/>
      <c r="AA1082" s="210"/>
      <c r="AB1082" s="210"/>
      <c r="AC1082" s="211"/>
      <c r="AD1082" s="170"/>
      <c r="AE1082" s="222"/>
      <c r="AF1082" s="143"/>
      <c r="AG1082" s="171"/>
      <c r="AH1082" s="143"/>
      <c r="AI1082" s="171"/>
      <c r="AJ1082" s="172"/>
      <c r="AK1082" s="173"/>
      <c r="AL1082" s="143"/>
      <c r="AM1082" s="171"/>
      <c r="AN1082" s="143"/>
      <c r="AO1082" s="171"/>
      <c r="AP1082" s="174"/>
      <c r="AQ1082" s="173"/>
      <c r="AR1082" s="143"/>
      <c r="AS1082" s="171"/>
      <c r="AT1082" s="143"/>
      <c r="AU1082" s="171"/>
      <c r="AV1082" s="175"/>
      <c r="AW1082" s="217"/>
      <c r="AX1082" s="216"/>
      <c r="AY1082" s="5"/>
      <c r="AZ1082" s="217"/>
      <c r="BA1082" s="217"/>
      <c r="BB1082" s="119"/>
      <c r="BC1082" s="26"/>
      <c r="BD1082" s="217"/>
      <c r="BE1082" s="209"/>
      <c r="BF1082" s="120"/>
      <c r="BG1082" s="120"/>
      <c r="BH1082" s="209"/>
      <c r="BI1082" s="120"/>
      <c r="BJ1082" s="1"/>
      <c r="BN1082" s="1"/>
      <c r="BQ1082" s="167"/>
      <c r="BX1082" s="167"/>
      <c r="CB1082" s="167"/>
      <c r="CE1082">
        <f>+AV1082</f>
        <v>0</v>
      </c>
      <c r="CF1082" s="216"/>
      <c r="CI1082" s="167"/>
      <c r="CL1082" s="167"/>
      <c r="CN1082" s="1"/>
      <c r="CO1082" s="253"/>
      <c r="CP1082" s="1"/>
      <c r="CQ1082" s="254"/>
      <c r="CR1082" s="167"/>
    </row>
    <row r="1083" spans="1:99" ht="18" customHeight="1" x14ac:dyDescent="0.55000000000000004">
      <c r="A1083" s="167"/>
      <c r="B1083" s="219"/>
      <c r="C1083" s="142"/>
      <c r="D1083" s="142"/>
      <c r="E1083" s="135"/>
      <c r="F1083" s="135"/>
      <c r="G1083" s="135"/>
      <c r="H1083" s="123"/>
      <c r="I1083" s="135"/>
      <c r="J1083" s="123"/>
      <c r="K1083" s="41"/>
      <c r="L1083" s="134"/>
      <c r="M1083" s="135"/>
      <c r="N1083" s="123"/>
      <c r="O1083" s="123"/>
      <c r="P1083" s="135"/>
      <c r="Q1083" s="135"/>
      <c r="R1083" s="123"/>
      <c r="S1083" s="123"/>
      <c r="T1083" s="135"/>
      <c r="U1083" s="135"/>
      <c r="V1083" s="123"/>
      <c r="W1083" s="41"/>
      <c r="X1083" s="136"/>
      <c r="Y1083" s="4"/>
      <c r="Z1083" s="74"/>
      <c r="AA1083" s="210"/>
      <c r="AB1083" s="210"/>
      <c r="AC1083" s="211"/>
      <c r="AD1083" s="170"/>
      <c r="AE1083" s="222"/>
      <c r="AF1083" s="143"/>
      <c r="AG1083" s="171"/>
      <c r="AH1083" s="143"/>
      <c r="AI1083" s="171"/>
      <c r="AJ1083" s="172"/>
      <c r="AK1083" s="173"/>
      <c r="AL1083" s="143"/>
      <c r="AM1083" s="171"/>
      <c r="AN1083" s="143"/>
      <c r="AO1083" s="171"/>
      <c r="AP1083" s="174"/>
      <c r="AQ1083" s="173"/>
      <c r="AR1083" s="143"/>
      <c r="AS1083" s="171"/>
      <c r="AT1083" s="143"/>
      <c r="AU1083" s="171"/>
      <c r="AV1083" s="175"/>
      <c r="AW1083" s="217"/>
      <c r="AX1083" s="216"/>
      <c r="AY1083" s="5"/>
      <c r="AZ1083" s="217"/>
      <c r="BA1083" s="217"/>
      <c r="BB1083" s="119"/>
      <c r="BC1083" s="26"/>
      <c r="BD1083" s="217"/>
      <c r="BE1083" s="209"/>
      <c r="BF1083" s="120"/>
      <c r="BG1083" s="120"/>
      <c r="BH1083" s="209"/>
      <c r="BI1083" s="120"/>
      <c r="BJ1083" s="1"/>
      <c r="BN1083" s="1"/>
      <c r="BQ1083" s="167"/>
      <c r="BX1083" s="167"/>
      <c r="CB1083" s="167"/>
      <c r="CI1083" s="167"/>
      <c r="CL1083" s="167"/>
      <c r="CN1083" s="1"/>
      <c r="CO1083" s="253"/>
      <c r="CP1083" s="1"/>
      <c r="CQ1083" s="254"/>
      <c r="CR1083" s="167"/>
    </row>
    <row r="1084" spans="1:99" ht="7" customHeight="1" thickBot="1" x14ac:dyDescent="0.6">
      <c r="A1084" s="65"/>
      <c r="B1084" s="134"/>
      <c r="C1084" s="142"/>
      <c r="D1084" s="135"/>
      <c r="E1084" s="135"/>
      <c r="F1084" s="135"/>
      <c r="G1084" s="135"/>
      <c r="H1084" s="123"/>
      <c r="I1084" s="135"/>
      <c r="J1084" s="123"/>
      <c r="K1084" s="136"/>
      <c r="L1084" s="134"/>
      <c r="M1084" s="135"/>
      <c r="N1084" s="123"/>
      <c r="O1084" s="123"/>
      <c r="P1084" s="135"/>
      <c r="Q1084" s="135"/>
      <c r="R1084" s="123"/>
      <c r="S1084" s="123"/>
      <c r="T1084" s="135"/>
      <c r="U1084" s="135"/>
      <c r="V1084" s="123"/>
      <c r="W1084" s="41"/>
      <c r="X1084" s="136"/>
      <c r="Z1084" s="65"/>
      <c r="AA1084" s="63"/>
      <c r="AB1084" s="63"/>
      <c r="AC1084" s="63"/>
      <c r="AD1084" s="170"/>
      <c r="AE1084" s="222"/>
      <c r="AF1084" s="143"/>
      <c r="AG1084" s="171"/>
      <c r="AH1084" s="143"/>
      <c r="AI1084" s="171"/>
      <c r="AJ1084" s="172"/>
      <c r="AK1084" s="173"/>
      <c r="AL1084" s="143"/>
      <c r="AM1084" s="171"/>
      <c r="AN1084" s="143"/>
      <c r="AO1084" s="171"/>
      <c r="AP1084" s="174"/>
      <c r="AQ1084" s="173"/>
      <c r="AR1084" s="143"/>
      <c r="AS1084" s="171"/>
      <c r="AT1084" s="143"/>
      <c r="AU1084" s="171"/>
      <c r="AV1084" s="175"/>
    </row>
    <row r="1085" spans="1:99" x14ac:dyDescent="0.55000000000000004">
      <c r="B1085" s="44"/>
      <c r="C1085" s="44"/>
      <c r="D1085" s="44"/>
      <c r="E1085" s="44"/>
      <c r="F1085" s="44"/>
      <c r="G1085" s="44"/>
      <c r="H1085" s="44"/>
      <c r="I1085" s="44"/>
      <c r="J1085" s="44"/>
      <c r="K1085" s="44"/>
      <c r="L1085" s="44"/>
      <c r="M1085" s="44"/>
      <c r="N1085" s="44"/>
      <c r="O1085" s="44"/>
      <c r="P1085" s="44"/>
      <c r="Q1085" s="44"/>
      <c r="R1085" s="44"/>
      <c r="S1085" s="44"/>
      <c r="T1085" s="44"/>
      <c r="U1085" s="44"/>
      <c r="V1085" s="44"/>
      <c r="W1085" s="44"/>
      <c r="X1085" s="44"/>
      <c r="Y1085" s="44"/>
      <c r="AE1085">
        <f>SUM(AD443:AD448)</f>
        <v>190</v>
      </c>
      <c r="AY1085" s="44" t="s">
        <v>474</v>
      </c>
      <c r="BB1085" s="44" t="s">
        <v>473</v>
      </c>
      <c r="BV1085">
        <f>SUM(BV442:BV1084)</f>
        <v>458798</v>
      </c>
    </row>
    <row r="1086" spans="1:99" x14ac:dyDescent="0.55000000000000004">
      <c r="B1086">
        <f>SUM(B554:B584)</f>
        <v>832</v>
      </c>
      <c r="AA1086" s="263">
        <f>+AA881-AA880</f>
        <v>82409</v>
      </c>
      <c r="AE1086">
        <f>SUM(AD797:AD1083)</f>
        <v>389827</v>
      </c>
      <c r="AG1086">
        <f>40317-40254</f>
        <v>63</v>
      </c>
      <c r="AI1086" s="236">
        <f>SUM(AI189:AI558)</f>
        <v>205</v>
      </c>
      <c r="AJ1086">
        <f>SUM(AI797:AI1083)</f>
        <v>10147</v>
      </c>
      <c r="AK1086">
        <f>SUM(AK907:AK1082)</f>
        <v>768</v>
      </c>
      <c r="AR1086" s="44">
        <f>SUM(AQ1063:AQ1069)</f>
        <v>103468</v>
      </c>
      <c r="AT1086" s="44">
        <f>SUM(AU1063:AU1069)</f>
        <v>285</v>
      </c>
      <c r="AU1086">
        <f>SUM(AU889:AU918)</f>
        <v>4396</v>
      </c>
      <c r="AV1086">
        <f>SUM(AU854:AU1083)</f>
        <v>13729</v>
      </c>
      <c r="AY1086" s="44">
        <f>SUM(AY359:AY413)</f>
        <v>69</v>
      </c>
      <c r="BB1086" s="44">
        <f>SUM(BB374:BB413)</f>
        <v>941</v>
      </c>
    </row>
    <row r="1087" spans="1:99" x14ac:dyDescent="0.55000000000000004">
      <c r="L1087">
        <f>SUM(L97:L1086)</f>
        <v>1551393</v>
      </c>
      <c r="P1087">
        <f>SUM(P97:P1086)</f>
        <v>60480</v>
      </c>
      <c r="AD1087">
        <f>SUM(AD188:AD194)</f>
        <v>82</v>
      </c>
      <c r="AG1087">
        <f>840+40254</f>
        <v>41094</v>
      </c>
      <c r="AJ1087">
        <f>SUM(AI797:AI827)</f>
        <v>7081</v>
      </c>
      <c r="AV1087">
        <f>SUM(AU797:AU827)</f>
        <v>0</v>
      </c>
      <c r="AY1087" s="44" t="s">
        <v>685</v>
      </c>
    </row>
    <row r="1088" spans="1:99" ht="15" customHeight="1" x14ac:dyDescent="0.55000000000000004">
      <c r="A1088" s="119"/>
      <c r="D1088">
        <f>SUM(B229:B259)</f>
        <v>435</v>
      </c>
      <c r="Z1088" s="119"/>
      <c r="AA1088" s="119"/>
      <c r="AB1088" s="119"/>
      <c r="AC1088" s="119"/>
      <c r="AJ1088">
        <f>SUM(AI828:AI857)</f>
        <v>1483</v>
      </c>
      <c r="AV1088">
        <f>SUM(AU828:AU857)</f>
        <v>12</v>
      </c>
      <c r="AY1088" s="44">
        <f>SUM(AY581:AY1084)</f>
        <v>19635</v>
      </c>
    </row>
    <row r="1089" spans="28:48" x14ac:dyDescent="0.55000000000000004">
      <c r="AB1089" s="44" t="s">
        <v>827</v>
      </c>
      <c r="AD1089" s="44">
        <f>SUM(AD810:AD816)</f>
        <v>17671</v>
      </c>
      <c r="AH1089" s="4">
        <f>SUM(AD797:AD827)</f>
        <v>206192</v>
      </c>
      <c r="AI1089" s="5" t="s">
        <v>949</v>
      </c>
      <c r="AJ1089" s="4">
        <f>SUM(AI797:AI827)</f>
        <v>7081</v>
      </c>
      <c r="AN1089" s="227">
        <f>SUM(AK797:AK827)</f>
        <v>1</v>
      </c>
      <c r="AO1089" s="231" t="s">
        <v>949</v>
      </c>
      <c r="AP1089" s="227">
        <f>SUM(AO797:AO827)</f>
        <v>0</v>
      </c>
      <c r="AT1089" s="26">
        <f>SUM(AQ797:AQ827)</f>
        <v>2905</v>
      </c>
      <c r="AU1089" s="218" t="s">
        <v>949</v>
      </c>
      <c r="AV1089" s="26">
        <f>SUM(AU797:AU827)</f>
        <v>0</v>
      </c>
    </row>
    <row r="1090" spans="28:48" x14ac:dyDescent="0.55000000000000004">
      <c r="AH1090" s="4">
        <f>SUM(AD828:AD857)</f>
        <v>44357</v>
      </c>
      <c r="AI1090" s="5" t="s">
        <v>948</v>
      </c>
      <c r="AJ1090" s="4">
        <f>SUM(AI828:AI857)</f>
        <v>1483</v>
      </c>
      <c r="AN1090" s="227">
        <f>SUM(AK828:AK857)</f>
        <v>0</v>
      </c>
      <c r="AO1090" s="231" t="s">
        <v>948</v>
      </c>
      <c r="AP1090" s="227">
        <f>SUM(AO828:AO857)</f>
        <v>0</v>
      </c>
      <c r="AT1090" s="26">
        <f>SUM(AQ828:AQ857)</f>
        <v>92489</v>
      </c>
      <c r="AU1090" s="218" t="s">
        <v>948</v>
      </c>
      <c r="AV1090" s="26">
        <f>SUM(AU828:AU857)</f>
        <v>12</v>
      </c>
    </row>
    <row r="1091" spans="28:48" x14ac:dyDescent="0.55000000000000004">
      <c r="AH1091" s="4">
        <f>SUM(AD858:AD888)</f>
        <v>1728</v>
      </c>
      <c r="AI1091" s="5" t="s">
        <v>914</v>
      </c>
      <c r="AJ1091" s="4">
        <f>SUM(AI858:AI888)</f>
        <v>70</v>
      </c>
      <c r="AN1091" s="227">
        <f>SUM(AK858:AK888)</f>
        <v>1</v>
      </c>
      <c r="AO1091" s="231" t="s">
        <v>914</v>
      </c>
      <c r="AP1091" s="227">
        <f>SUM(AO858:AO888)</f>
        <v>0</v>
      </c>
      <c r="AT1091" s="26">
        <f>SUM(AQ858:AQ888)</f>
        <v>1917100</v>
      </c>
      <c r="AU1091" s="218" t="s">
        <v>914</v>
      </c>
      <c r="AV1091" s="26">
        <f>SUM(AU858:AU888)</f>
        <v>1390</v>
      </c>
    </row>
    <row r="1092" spans="28:48" x14ac:dyDescent="0.55000000000000004">
      <c r="AH1092" s="4">
        <f>SUM(AD889:AD918)</f>
        <v>5667</v>
      </c>
      <c r="AI1092" s="5" t="s">
        <v>947</v>
      </c>
      <c r="AJ1092" s="4">
        <f>SUM(AI889:AI918)</f>
        <v>23</v>
      </c>
      <c r="AN1092" s="227">
        <f>SUM(AK889:AK918)</f>
        <v>181</v>
      </c>
      <c r="AO1092" s="231" t="s">
        <v>947</v>
      </c>
      <c r="AP1092" s="227">
        <f>SUM(AO889:AO918)</f>
        <v>0</v>
      </c>
      <c r="AT1092" s="26">
        <f>SUM(AQ889:AQ918)</f>
        <v>1734300</v>
      </c>
      <c r="AU1092" s="218" t="s">
        <v>947</v>
      </c>
      <c r="AV1092" s="26">
        <f>SUM(AU889:AU918)</f>
        <v>4396</v>
      </c>
    </row>
    <row r="1093" spans="28:48" x14ac:dyDescent="0.55000000000000004">
      <c r="AH1093" s="4">
        <f>SUM(AD919:AD949)</f>
        <v>17832</v>
      </c>
      <c r="AI1093" s="5" t="s">
        <v>966</v>
      </c>
      <c r="AJ1093" s="4">
        <f>SUM(AI919:AI949)</f>
        <v>102</v>
      </c>
      <c r="AN1093" s="227">
        <f>SUM(AK919:AK949)</f>
        <v>527</v>
      </c>
      <c r="AO1093" s="231" t="s">
        <v>966</v>
      </c>
      <c r="AP1093" s="227">
        <f>SUM(AO919:AO949)</f>
        <v>6</v>
      </c>
      <c r="AT1093" s="26">
        <f>SUM(AQ919:AQ949)</f>
        <v>820902</v>
      </c>
      <c r="AU1093" s="218" t="s">
        <v>966</v>
      </c>
      <c r="AV1093" s="26">
        <f>SUM(AU919:AU949)</f>
        <v>2276</v>
      </c>
    </row>
    <row r="1094" spans="28:48" x14ac:dyDescent="0.55000000000000004">
      <c r="AH1094" s="4">
        <f>SUM(AD950:AD980)</f>
        <v>29892</v>
      </c>
      <c r="AI1094" s="5" t="s">
        <v>978</v>
      </c>
      <c r="AJ1094" s="4">
        <f>SUM(AI950:AI980)</f>
        <v>187</v>
      </c>
      <c r="AN1094" s="227">
        <f>SUM(AK950:AK980)</f>
        <v>2</v>
      </c>
      <c r="AO1094" s="231" t="s">
        <v>978</v>
      </c>
      <c r="AP1094" s="227">
        <f>SUM(AO950:AO980)</f>
        <v>0</v>
      </c>
      <c r="AT1094" s="26">
        <f>SUM(AQ950:AQ980)</f>
        <v>719844</v>
      </c>
      <c r="AU1094" s="218" t="s">
        <v>978</v>
      </c>
      <c r="AV1094" s="26">
        <f>SUM(AU950:AU980)</f>
        <v>987</v>
      </c>
    </row>
    <row r="1095" spans="28:48" x14ac:dyDescent="0.55000000000000004">
      <c r="AH1095" s="4">
        <f>SUM(AD981:AD1010)</f>
        <v>28866</v>
      </c>
      <c r="AI1095" s="5" t="s">
        <v>979</v>
      </c>
      <c r="AJ1095" s="4">
        <f>SUM(AI981:AI1010)</f>
        <v>471</v>
      </c>
      <c r="AN1095" s="227">
        <f>SUM(AK981:AK1010)</f>
        <v>0</v>
      </c>
      <c r="AO1095" s="231" t="s">
        <v>979</v>
      </c>
      <c r="AP1095" s="227">
        <f>SUM(AO981:AO1010)</f>
        <v>0</v>
      </c>
      <c r="AT1095" s="26">
        <f>SUM(AQ981:AQ1010)</f>
        <v>1153371</v>
      </c>
      <c r="AU1095" s="218" t="s">
        <v>979</v>
      </c>
      <c r="AV1095"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4"/>
  <sheetViews>
    <sheetView zoomScale="115" zoomScaleNormal="115" workbookViewId="0">
      <pane xSplit="3" ySplit="1" topLeftCell="D838" activePane="bottomRight" state="frozen"/>
      <selection pane="topRight" activeCell="C1" sqref="C1"/>
      <selection pane="bottomLeft" activeCell="A2" sqref="A2"/>
      <selection pane="bottomRight" activeCell="D842" sqref="D842"/>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c r="C843" s="114"/>
      <c r="J843" s="265"/>
      <c r="AG843" s="266"/>
      <c r="AH843" s="114"/>
      <c r="AI843" s="267"/>
      <c r="AJ843" s="267"/>
      <c r="AL843" s="267"/>
    </row>
    <row r="844" spans="2:38" s="100" customFormat="1" ht="17.5" customHeight="1" x14ac:dyDescent="0.55000000000000004">
      <c r="B844" s="265"/>
      <c r="C844" s="114"/>
      <c r="J844" s="265"/>
      <c r="AG844" s="266"/>
      <c r="AH844" s="114"/>
      <c r="AI844" s="267"/>
      <c r="AJ844" s="267"/>
      <c r="AL844" s="267"/>
    </row>
    <row r="845" spans="2:38" ht="17.5" customHeight="1" x14ac:dyDescent="0.55000000000000004">
      <c r="B845" s="242"/>
      <c r="C845" s="1"/>
      <c r="E845" s="258"/>
      <c r="J845" s="242"/>
      <c r="AH845" s="1"/>
      <c r="AI845" s="243"/>
      <c r="AJ845" s="243"/>
    </row>
    <row r="846" spans="2:38" x14ac:dyDescent="0.55000000000000004">
      <c r="B846" s="219"/>
      <c r="C846" s="1"/>
      <c r="AH846" s="249">
        <v>1</v>
      </c>
    </row>
    <row r="847" spans="2:38" s="241" customFormat="1" ht="5" customHeight="1" x14ac:dyDescent="0.55000000000000004">
      <c r="B847" s="240"/>
      <c r="C847" s="239"/>
      <c r="AG847" s="4"/>
    </row>
    <row r="848" spans="2:38" ht="5.5" customHeight="1" x14ac:dyDescent="0.55000000000000004">
      <c r="B848" s="4"/>
      <c r="C848" s="1"/>
    </row>
    <row r="849" spans="2:39" x14ac:dyDescent="0.55000000000000004">
      <c r="B849">
        <f>SUM(B2:B848)</f>
        <v>25700</v>
      </c>
      <c r="C849" s="1" t="s">
        <v>348</v>
      </c>
      <c r="D849" s="26">
        <f t="shared" ref="D849:J849" si="229">SUM(D2:D848)</f>
        <v>5233</v>
      </c>
      <c r="E849" s="26">
        <f t="shared" si="229"/>
        <v>6163</v>
      </c>
      <c r="F849" s="26">
        <f t="shared" si="229"/>
        <v>1876</v>
      </c>
      <c r="G849">
        <f t="shared" si="229"/>
        <v>1030</v>
      </c>
      <c r="H849">
        <f t="shared" si="229"/>
        <v>1775</v>
      </c>
      <c r="I849" s="26">
        <f t="shared" si="229"/>
        <v>2985</v>
      </c>
      <c r="J849" s="26">
        <f t="shared" si="229"/>
        <v>6638</v>
      </c>
      <c r="K849">
        <f t="shared" ref="K849:AF849" si="230">SUM(K2:K848)</f>
        <v>1340</v>
      </c>
      <c r="L849">
        <f t="shared" si="230"/>
        <v>16</v>
      </c>
      <c r="M849">
        <f t="shared" si="230"/>
        <v>223</v>
      </c>
      <c r="N849">
        <f t="shared" si="230"/>
        <v>118</v>
      </c>
      <c r="O849" s="26">
        <f t="shared" si="230"/>
        <v>529</v>
      </c>
      <c r="P849">
        <f t="shared" si="230"/>
        <v>22</v>
      </c>
      <c r="Q849">
        <f t="shared" si="230"/>
        <v>26</v>
      </c>
      <c r="R849">
        <f t="shared" si="230"/>
        <v>224</v>
      </c>
      <c r="S849">
        <f t="shared" si="230"/>
        <v>154</v>
      </c>
      <c r="T849">
        <f t="shared" si="230"/>
        <v>177</v>
      </c>
      <c r="U849">
        <f t="shared" si="230"/>
        <v>167</v>
      </c>
      <c r="V849">
        <f t="shared" si="230"/>
        <v>522</v>
      </c>
      <c r="W849">
        <f t="shared" si="230"/>
        <v>44</v>
      </c>
      <c r="X849">
        <f t="shared" si="230"/>
        <v>76</v>
      </c>
      <c r="Y849">
        <f t="shared" si="230"/>
        <v>322</v>
      </c>
      <c r="Z849">
        <f t="shared" si="230"/>
        <v>389</v>
      </c>
      <c r="AA849">
        <f t="shared" si="230"/>
        <v>1</v>
      </c>
      <c r="AB849">
        <f t="shared" si="230"/>
        <v>614</v>
      </c>
      <c r="AC849">
        <f t="shared" si="230"/>
        <v>76</v>
      </c>
      <c r="AD849">
        <f t="shared" si="230"/>
        <v>907</v>
      </c>
      <c r="AF849">
        <f t="shared" si="230"/>
        <v>683</v>
      </c>
      <c r="AM849" s="243"/>
    </row>
    <row r="850" spans="2:39" x14ac:dyDescent="0.55000000000000004">
      <c r="C850" s="1"/>
    </row>
    <row r="851" spans="2:39" ht="5" customHeight="1" x14ac:dyDescent="0.55000000000000004">
      <c r="C851" s="1"/>
    </row>
    <row r="854" spans="2:39" x14ac:dyDescent="0.55000000000000004">
      <c r="B854" s="219"/>
      <c r="K85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109" zoomScale="55" zoomScaleNormal="55" workbookViewId="0">
      <selection activeCell="W89" sqref="W89"/>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9"/>
  <sheetViews>
    <sheetView topLeftCell="A2" workbookViewId="0">
      <pane xSplit="2" ySplit="2" topLeftCell="C880" activePane="bottomRight" state="frozen"/>
      <selection activeCell="O24" sqref="O24"/>
      <selection pane="topRight" activeCell="O24" sqref="O24"/>
      <selection pane="bottomLeft" activeCell="O24" sqref="O24"/>
      <selection pane="bottomRight" activeCell="H884" sqref="H884 O88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4" si="345">+A804+1</f>
        <v>807</v>
      </c>
      <c r="B805" s="228"/>
      <c r="C805" s="44"/>
      <c r="D805" t="s">
        <v>333</v>
      </c>
      <c r="E805">
        <v>24</v>
      </c>
      <c r="F805">
        <f t="shared" ref="F805:F884"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ref="I883" si="510">+I881+H883</f>
        <v>1858</v>
      </c>
      <c r="J883" s="119"/>
      <c r="K883" s="232">
        <f t="shared" ref="K883" si="511">+K881+J883</f>
        <v>977</v>
      </c>
      <c r="L883" s="232">
        <f t="shared" ref="L883" si="512">+L881+J883</f>
        <v>78</v>
      </c>
      <c r="M883" s="4"/>
      <c r="N883" s="232">
        <f t="shared" ref="N883" si="513">+N881+M883</f>
        <v>3</v>
      </c>
      <c r="O883" s="273">
        <v>228</v>
      </c>
      <c r="P883" s="119"/>
      <c r="Q883" s="5"/>
      <c r="R883" s="248">
        <f t="shared" ref="R883" si="514">+R881+Q883</f>
        <v>352</v>
      </c>
      <c r="S883" s="218">
        <f t="shared" ref="S883" si="515">+S881+Q883</f>
        <v>591</v>
      </c>
      <c r="T883" s="233">
        <f t="shared" ref="T883" si="516">+T881+O883-P883-Q883</f>
        <v>18947</v>
      </c>
      <c r="U883" s="250">
        <f t="shared" ref="U883" si="517">+G883</f>
        <v>44902</v>
      </c>
      <c r="V883" s="4">
        <f t="shared" ref="V883" si="518">+H883</f>
        <v>4</v>
      </c>
      <c r="W883" s="26">
        <f t="shared" ref="W883" si="519">+I883</f>
        <v>1858</v>
      </c>
      <c r="X883" s="233">
        <f t="shared" ref="X883" si="520">+X881+V883-J883</f>
        <v>877</v>
      </c>
      <c r="Y883" s="4">
        <f t="shared" ref="Y883" si="521">+O883</f>
        <v>228</v>
      </c>
      <c r="Z883" s="230">
        <f t="shared" ref="Z883" si="522">+Z881+Y883-P883-Q883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ref="I884" si="523">+I882+H884</f>
        <v>1892</v>
      </c>
      <c r="J884" s="119"/>
      <c r="K884" s="232">
        <f t="shared" ref="K884" si="524">+K882+J884</f>
        <v>977</v>
      </c>
      <c r="L884" s="232">
        <f t="shared" ref="L884" si="525">+L882+J884</f>
        <v>78</v>
      </c>
      <c r="M884" s="4"/>
      <c r="N884" s="232">
        <f t="shared" ref="N884" si="526">+N882+M884</f>
        <v>3</v>
      </c>
      <c r="O884" s="273">
        <v>48</v>
      </c>
      <c r="P884" s="119"/>
      <c r="Q884" s="5"/>
      <c r="R884" s="248">
        <f t="shared" ref="R884" si="527">+R882+Q884</f>
        <v>352</v>
      </c>
      <c r="S884" s="218">
        <f t="shared" ref="S884" si="528">+S882+Q884</f>
        <v>591</v>
      </c>
      <c r="T884" s="233">
        <f t="shared" ref="T884" si="529">+T882+O884-P884-Q884</f>
        <v>18809</v>
      </c>
      <c r="U884" s="250">
        <f t="shared" ref="U884" si="530">+G884</f>
        <v>44903</v>
      </c>
      <c r="V884" s="4">
        <f t="shared" ref="V884" si="531">+H884</f>
        <v>2</v>
      </c>
      <c r="W884" s="26">
        <f t="shared" ref="W884" si="532">+I884</f>
        <v>1892</v>
      </c>
      <c r="X884" s="233">
        <f t="shared" ref="X884" si="533">+X882+V884-J884</f>
        <v>911</v>
      </c>
      <c r="Y884" s="4">
        <f t="shared" ref="Y884" si="534">+O884</f>
        <v>48</v>
      </c>
      <c r="Z884" s="230">
        <f t="shared" ref="Z884" si="535">+Z882+Y884-P884-Q884</f>
        <v>18809</v>
      </c>
    </row>
    <row r="885" spans="1:26" ht="26" customHeight="1" x14ac:dyDescent="0.55000000000000004">
      <c r="B885" s="228"/>
      <c r="C885" s="44"/>
      <c r="G885" s="1"/>
      <c r="H885" s="272"/>
      <c r="I885" s="227"/>
      <c r="J885" s="119"/>
      <c r="K885" s="232"/>
      <c r="L885" s="232"/>
      <c r="M885" s="4"/>
      <c r="N885" s="232"/>
      <c r="O885" s="273"/>
      <c r="P885" s="119"/>
      <c r="Q885" s="5"/>
      <c r="R885" s="248"/>
      <c r="S885" s="218"/>
      <c r="T885" s="233"/>
      <c r="U885" s="250"/>
      <c r="V885" s="4"/>
      <c r="W885" s="26"/>
      <c r="X885" s="233"/>
      <c r="Y885" s="4"/>
      <c r="Z885" s="230"/>
    </row>
    <row r="886" spans="1:26" ht="24" customHeight="1" x14ac:dyDescent="0.55000000000000004">
      <c r="B886" s="228"/>
      <c r="C886" s="44"/>
      <c r="G886" s="1"/>
      <c r="H886" s="119"/>
      <c r="I886" s="227"/>
      <c r="J886" s="119"/>
      <c r="K886" s="232"/>
      <c r="L886" s="271"/>
      <c r="M886" s="4"/>
      <c r="N886" s="232"/>
      <c r="O886" s="119"/>
      <c r="P886" s="119"/>
      <c r="Q886" s="5"/>
      <c r="R886" s="248"/>
      <c r="S886" s="218"/>
      <c r="T886" s="233"/>
      <c r="U886" s="250"/>
      <c r="V886" s="4"/>
      <c r="W886" s="26"/>
      <c r="X886" s="233"/>
      <c r="Y886" s="4"/>
      <c r="Z886" s="230"/>
    </row>
    <row r="887" spans="1:26" ht="24" customHeight="1" x14ac:dyDescent="0.55000000000000004">
      <c r="B887" s="228"/>
      <c r="C887" s="44"/>
      <c r="G887" s="1"/>
      <c r="H887" s="119"/>
      <c r="I887" s="227"/>
      <c r="J887" s="119"/>
      <c r="K887" s="232"/>
      <c r="L887" s="271"/>
      <c r="M887" s="4"/>
      <c r="N887" s="232"/>
      <c r="O887" s="119"/>
      <c r="P887" s="119"/>
      <c r="Q887" s="5"/>
      <c r="R887" s="248"/>
      <c r="S887" s="218"/>
      <c r="T887" s="233"/>
      <c r="U887" s="250"/>
      <c r="V887" s="4"/>
      <c r="W887" s="26"/>
      <c r="X887" s="233"/>
      <c r="Y887" s="4"/>
      <c r="Z887" s="230"/>
    </row>
    <row r="888" spans="1:26" x14ac:dyDescent="0.55000000000000004">
      <c r="B888" s="228"/>
      <c r="C888" s="44"/>
      <c r="G888" s="1"/>
      <c r="H888" s="44"/>
      <c r="J888" s="44"/>
      <c r="K888" s="256"/>
      <c r="L888" s="256"/>
      <c r="N888" s="256"/>
      <c r="O888" s="44"/>
      <c r="Q888" s="34"/>
      <c r="R888" s="257"/>
      <c r="S888" s="34"/>
      <c r="T888" s="44"/>
      <c r="U888" s="1"/>
    </row>
    <row r="889"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2022-12-10T10:06:27Z</dcterms:modified>
</cp:coreProperties>
</file>